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STAVBY-ROZPOČTY 2022\007 - OSTATNÍ\OST-22-004 - Holubník\Položkový rozpočet akce\"/>
    </mc:Choice>
  </mc:AlternateContent>
  <bookViews>
    <workbookView xWindow="0" yWindow="0" windowWidth="0" windowHeight="0"/>
  </bookViews>
  <sheets>
    <sheet name="Rekapitulace stavby" sheetId="1" r:id="rId1"/>
    <sheet name="001 - Architektonicko sta..." sheetId="2" r:id="rId2"/>
    <sheet name="002 - Architektonicko sta..." sheetId="3" r:id="rId3"/>
    <sheet name="003 - Uzemnění a hromosvod" sheetId="4" r:id="rId4"/>
    <sheet name="004 - Vedlejší rozpočtové...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'001 - Architektonicko sta...'!$C$132:$K$738</definedName>
    <definedName name="_xlnm.Print_Area" localSheetId="1">'001 - Architektonicko sta...'!$C$4:$J$76,'001 - Architektonicko sta...'!$C$82:$J$114,'001 - Architektonicko sta...'!$C$120:$J$738</definedName>
    <definedName name="_xlnm.Print_Titles" localSheetId="1">'001 - Architektonicko sta...'!$132:$132</definedName>
    <definedName name="_xlnm._FilterDatabase" localSheetId="2" hidden="1">'002 - Architektonicko sta...'!$C$122:$K$311</definedName>
    <definedName name="_xlnm.Print_Area" localSheetId="2">'002 - Architektonicko sta...'!$C$4:$J$76,'002 - Architektonicko sta...'!$C$82:$J$104,'002 - Architektonicko sta...'!$C$110:$J$311</definedName>
    <definedName name="_xlnm.Print_Titles" localSheetId="2">'002 - Architektonicko sta...'!$122:$122</definedName>
    <definedName name="_xlnm._FilterDatabase" localSheetId="3" hidden="1">'003 - Uzemnění a hromosvod'!$C$119:$K$159</definedName>
    <definedName name="_xlnm.Print_Area" localSheetId="3">'003 - Uzemnění a hromosvod'!$C$4:$J$76,'003 - Uzemnění a hromosvod'!$C$82:$J$101,'003 - Uzemnění a hromosvod'!$C$107:$J$159</definedName>
    <definedName name="_xlnm.Print_Titles" localSheetId="3">'003 - Uzemnění a hromosvod'!$119:$119</definedName>
    <definedName name="_xlnm._FilterDatabase" localSheetId="4" hidden="1">'004 - Vedlejší rozpočtové...'!$C$116:$K$132</definedName>
    <definedName name="_xlnm.Print_Area" localSheetId="4">'004 - Vedlejší rozpočtové...'!$C$4:$J$76,'004 - Vedlejší rozpočtové...'!$C$82:$J$98,'004 - Vedlejší rozpočtové...'!$C$104:$J$132</definedName>
    <definedName name="_xlnm.Print_Titles" localSheetId="4">'004 - Vedlejší rozpočtové...'!$116:$116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J114"/>
  <c r="F114"/>
  <c r="J113"/>
  <c r="F113"/>
  <c r="F111"/>
  <c r="E109"/>
  <c r="J92"/>
  <c r="F92"/>
  <c r="J91"/>
  <c r="F91"/>
  <c r="F89"/>
  <c r="E87"/>
  <c r="J12"/>
  <c r="J89"/>
  <c r="E7"/>
  <c r="E107"/>
  <c i="4" r="J37"/>
  <c r="J36"/>
  <c i="1" r="AY97"/>
  <c i="4" r="J35"/>
  <c i="1" r="AX97"/>
  <c i="4"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29"/>
  <c r="BH129"/>
  <c r="BG129"/>
  <c r="BF129"/>
  <c r="T129"/>
  <c r="R129"/>
  <c r="P129"/>
  <c r="BI128"/>
  <c r="BH128"/>
  <c r="BG128"/>
  <c r="BF128"/>
  <c r="T128"/>
  <c r="R128"/>
  <c r="P128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F117"/>
  <c r="J116"/>
  <c r="F116"/>
  <c r="F114"/>
  <c r="E112"/>
  <c r="J92"/>
  <c r="F92"/>
  <c r="J91"/>
  <c r="F91"/>
  <c r="F89"/>
  <c r="E87"/>
  <c r="J12"/>
  <c r="J89"/>
  <c r="E7"/>
  <c r="E110"/>
  <c i="3" r="J37"/>
  <c r="J36"/>
  <c i="1" r="AY96"/>
  <c i="3" r="J35"/>
  <c i="1" r="AX96"/>
  <c i="3" r="BI311"/>
  <c r="BH311"/>
  <c r="BG311"/>
  <c r="BF311"/>
  <c r="T311"/>
  <c r="R311"/>
  <c r="P311"/>
  <c r="BI310"/>
  <c r="BH310"/>
  <c r="BG310"/>
  <c r="BF310"/>
  <c r="T310"/>
  <c r="R310"/>
  <c r="P310"/>
  <c r="BI304"/>
  <c r="BH304"/>
  <c r="BG304"/>
  <c r="BF304"/>
  <c r="T304"/>
  <c r="R304"/>
  <c r="P304"/>
  <c r="BI296"/>
  <c r="BH296"/>
  <c r="BG296"/>
  <c r="BF296"/>
  <c r="T296"/>
  <c r="R296"/>
  <c r="P296"/>
  <c r="BI284"/>
  <c r="BH284"/>
  <c r="BG284"/>
  <c r="BF284"/>
  <c r="T284"/>
  <c r="R284"/>
  <c r="P284"/>
  <c r="BI277"/>
  <c r="BH277"/>
  <c r="BG277"/>
  <c r="BF277"/>
  <c r="T277"/>
  <c r="R277"/>
  <c r="P277"/>
  <c r="BI270"/>
  <c r="BH270"/>
  <c r="BG270"/>
  <c r="BF270"/>
  <c r="T270"/>
  <c r="R270"/>
  <c r="P270"/>
  <c r="BI259"/>
  <c r="BH259"/>
  <c r="BG259"/>
  <c r="BF259"/>
  <c r="T259"/>
  <c r="R259"/>
  <c r="P259"/>
  <c r="BI247"/>
  <c r="BH247"/>
  <c r="BG247"/>
  <c r="BF247"/>
  <c r="T247"/>
  <c r="R247"/>
  <c r="P247"/>
  <c r="BI246"/>
  <c r="BH246"/>
  <c r="BG246"/>
  <c r="BF246"/>
  <c r="T246"/>
  <c r="R246"/>
  <c r="P246"/>
  <c r="BI240"/>
  <c r="BH240"/>
  <c r="BG240"/>
  <c r="BF240"/>
  <c r="T240"/>
  <c r="R240"/>
  <c r="P240"/>
  <c r="BI237"/>
  <c r="BH237"/>
  <c r="BG237"/>
  <c r="BF237"/>
  <c r="T237"/>
  <c r="T236"/>
  <c r="R237"/>
  <c r="R236"/>
  <c r="P237"/>
  <c r="P236"/>
  <c r="BI235"/>
  <c r="BH235"/>
  <c r="BG235"/>
  <c r="BF235"/>
  <c r="T235"/>
  <c r="R235"/>
  <c r="P235"/>
  <c r="BI227"/>
  <c r="BH227"/>
  <c r="BG227"/>
  <c r="BF227"/>
  <c r="T227"/>
  <c r="R227"/>
  <c r="P227"/>
  <c r="BI226"/>
  <c r="BH226"/>
  <c r="BG226"/>
  <c r="BF226"/>
  <c r="T226"/>
  <c r="R226"/>
  <c r="P226"/>
  <c r="BI212"/>
  <c r="BH212"/>
  <c r="BG212"/>
  <c r="BF212"/>
  <c r="T212"/>
  <c r="R212"/>
  <c r="P212"/>
  <c r="BI204"/>
  <c r="BH204"/>
  <c r="BG204"/>
  <c r="BF204"/>
  <c r="T204"/>
  <c r="R204"/>
  <c r="P204"/>
  <c r="BI196"/>
  <c r="BH196"/>
  <c r="BG196"/>
  <c r="BF196"/>
  <c r="T196"/>
  <c r="R196"/>
  <c r="P196"/>
  <c r="BI176"/>
  <c r="BH176"/>
  <c r="BG176"/>
  <c r="BF176"/>
  <c r="T176"/>
  <c r="R176"/>
  <c r="P176"/>
  <c r="BI168"/>
  <c r="BH168"/>
  <c r="BG168"/>
  <c r="BF168"/>
  <c r="T168"/>
  <c r="R168"/>
  <c r="P168"/>
  <c r="BI167"/>
  <c r="BH167"/>
  <c r="BG167"/>
  <c r="BF167"/>
  <c r="T167"/>
  <c r="R167"/>
  <c r="P167"/>
  <c r="BI161"/>
  <c r="BH161"/>
  <c r="BG161"/>
  <c r="BF161"/>
  <c r="T161"/>
  <c r="R161"/>
  <c r="P161"/>
  <c r="BI155"/>
  <c r="BH155"/>
  <c r="BG155"/>
  <c r="BF155"/>
  <c r="T155"/>
  <c r="R155"/>
  <c r="P155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2"/>
  <c r="BH132"/>
  <c r="BG132"/>
  <c r="BF132"/>
  <c r="T132"/>
  <c r="R132"/>
  <c r="P132"/>
  <c r="BI126"/>
  <c r="BH126"/>
  <c r="BG126"/>
  <c r="BF126"/>
  <c r="T126"/>
  <c r="R126"/>
  <c r="P126"/>
  <c r="J120"/>
  <c r="F120"/>
  <c r="J119"/>
  <c r="F119"/>
  <c r="F117"/>
  <c r="E115"/>
  <c r="J92"/>
  <c r="F92"/>
  <c r="J91"/>
  <c r="F91"/>
  <c r="F89"/>
  <c r="E87"/>
  <c r="J12"/>
  <c r="J89"/>
  <c r="E7"/>
  <c r="E85"/>
  <c i="2" r="J37"/>
  <c r="J36"/>
  <c i="1" r="AY95"/>
  <c i="2" r="J35"/>
  <c i="1" r="AX95"/>
  <c i="2" r="BI738"/>
  <c r="BH738"/>
  <c r="BG738"/>
  <c r="BF738"/>
  <c r="T738"/>
  <c r="R738"/>
  <c r="P738"/>
  <c r="BI737"/>
  <c r="BH737"/>
  <c r="BG737"/>
  <c r="BF737"/>
  <c r="T737"/>
  <c r="R737"/>
  <c r="P737"/>
  <c r="BI729"/>
  <c r="BH729"/>
  <c r="BG729"/>
  <c r="BF729"/>
  <c r="T729"/>
  <c r="R729"/>
  <c r="P729"/>
  <c r="BI718"/>
  <c r="BH718"/>
  <c r="BG718"/>
  <c r="BF718"/>
  <c r="T718"/>
  <c r="R718"/>
  <c r="P718"/>
  <c r="BI712"/>
  <c r="BH712"/>
  <c r="BG712"/>
  <c r="BF712"/>
  <c r="T712"/>
  <c r="R712"/>
  <c r="P712"/>
  <c r="BI706"/>
  <c r="BH706"/>
  <c r="BG706"/>
  <c r="BF706"/>
  <c r="T706"/>
  <c r="R706"/>
  <c r="P706"/>
  <c r="BI700"/>
  <c r="BH700"/>
  <c r="BG700"/>
  <c r="BF700"/>
  <c r="T700"/>
  <c r="R700"/>
  <c r="P700"/>
  <c r="BI694"/>
  <c r="BH694"/>
  <c r="BG694"/>
  <c r="BF694"/>
  <c r="T694"/>
  <c r="R694"/>
  <c r="P694"/>
  <c r="BI688"/>
  <c r="BH688"/>
  <c r="BG688"/>
  <c r="BF688"/>
  <c r="T688"/>
  <c r="R688"/>
  <c r="P688"/>
  <c r="BI681"/>
  <c r="BH681"/>
  <c r="BG681"/>
  <c r="BF681"/>
  <c r="T681"/>
  <c r="R681"/>
  <c r="P681"/>
  <c r="BI675"/>
  <c r="BH675"/>
  <c r="BG675"/>
  <c r="BF675"/>
  <c r="T675"/>
  <c r="R675"/>
  <c r="P675"/>
  <c r="BI668"/>
  <c r="BH668"/>
  <c r="BG668"/>
  <c r="BF668"/>
  <c r="T668"/>
  <c r="R668"/>
  <c r="P668"/>
  <c r="BI662"/>
  <c r="BH662"/>
  <c r="BG662"/>
  <c r="BF662"/>
  <c r="T662"/>
  <c r="R662"/>
  <c r="P662"/>
  <c r="BI656"/>
  <c r="BH656"/>
  <c r="BG656"/>
  <c r="BF656"/>
  <c r="T656"/>
  <c r="R656"/>
  <c r="P656"/>
  <c r="BI650"/>
  <c r="BH650"/>
  <c r="BG650"/>
  <c r="BF650"/>
  <c r="T650"/>
  <c r="R650"/>
  <c r="P650"/>
  <c r="BI644"/>
  <c r="BH644"/>
  <c r="BG644"/>
  <c r="BF644"/>
  <c r="T644"/>
  <c r="R644"/>
  <c r="P644"/>
  <c r="BI638"/>
  <c r="BH638"/>
  <c r="BG638"/>
  <c r="BF638"/>
  <c r="T638"/>
  <c r="R638"/>
  <c r="P638"/>
  <c r="BI632"/>
  <c r="BH632"/>
  <c r="BG632"/>
  <c r="BF632"/>
  <c r="T632"/>
  <c r="R632"/>
  <c r="P632"/>
  <c r="BI630"/>
  <c r="BH630"/>
  <c r="BG630"/>
  <c r="BF630"/>
  <c r="T630"/>
  <c r="R630"/>
  <c r="P630"/>
  <c r="BI629"/>
  <c r="BH629"/>
  <c r="BG629"/>
  <c r="BF629"/>
  <c r="T629"/>
  <c r="R629"/>
  <c r="P629"/>
  <c r="BI627"/>
  <c r="BH627"/>
  <c r="BG627"/>
  <c r="BF627"/>
  <c r="T627"/>
  <c r="R627"/>
  <c r="P627"/>
  <c r="BI618"/>
  <c r="BH618"/>
  <c r="BG618"/>
  <c r="BF618"/>
  <c r="T618"/>
  <c r="R618"/>
  <c r="P618"/>
  <c r="BI616"/>
  <c r="BH616"/>
  <c r="BG616"/>
  <c r="BF616"/>
  <c r="T616"/>
  <c r="R616"/>
  <c r="P616"/>
  <c r="BI615"/>
  <c r="BH615"/>
  <c r="BG615"/>
  <c r="BF615"/>
  <c r="T615"/>
  <c r="R615"/>
  <c r="P615"/>
  <c r="BI605"/>
  <c r="BH605"/>
  <c r="BG605"/>
  <c r="BF605"/>
  <c r="T605"/>
  <c r="R605"/>
  <c r="P605"/>
  <c r="BI592"/>
  <c r="BH592"/>
  <c r="BG592"/>
  <c r="BF592"/>
  <c r="T592"/>
  <c r="R592"/>
  <c r="P592"/>
  <c r="BI580"/>
  <c r="BH580"/>
  <c r="BG580"/>
  <c r="BF580"/>
  <c r="T580"/>
  <c r="R580"/>
  <c r="P580"/>
  <c r="BI578"/>
  <c r="BH578"/>
  <c r="BG578"/>
  <c r="BF578"/>
  <c r="T578"/>
  <c r="R578"/>
  <c r="P578"/>
  <c r="BI577"/>
  <c r="BH577"/>
  <c r="BG577"/>
  <c r="BF577"/>
  <c r="T577"/>
  <c r="R577"/>
  <c r="P577"/>
  <c r="BI576"/>
  <c r="BH576"/>
  <c r="BG576"/>
  <c r="BF576"/>
  <c r="T576"/>
  <c r="R576"/>
  <c r="P576"/>
  <c r="BI568"/>
  <c r="BH568"/>
  <c r="BG568"/>
  <c r="BF568"/>
  <c r="T568"/>
  <c r="R568"/>
  <c r="P568"/>
  <c r="BI540"/>
  <c r="BH540"/>
  <c r="BG540"/>
  <c r="BF540"/>
  <c r="T540"/>
  <c r="R540"/>
  <c r="P540"/>
  <c r="BI528"/>
  <c r="BH528"/>
  <c r="BG528"/>
  <c r="BF528"/>
  <c r="T528"/>
  <c r="R528"/>
  <c r="P528"/>
  <c r="BI501"/>
  <c r="BH501"/>
  <c r="BG501"/>
  <c r="BF501"/>
  <c r="T501"/>
  <c r="R501"/>
  <c r="P501"/>
  <c r="BI469"/>
  <c r="BH469"/>
  <c r="BG469"/>
  <c r="BF469"/>
  <c r="T469"/>
  <c r="R469"/>
  <c r="P469"/>
  <c r="BI468"/>
  <c r="BH468"/>
  <c r="BG468"/>
  <c r="BF468"/>
  <c r="T468"/>
  <c r="R468"/>
  <c r="P468"/>
  <c r="BI458"/>
  <c r="BH458"/>
  <c r="BG458"/>
  <c r="BF458"/>
  <c r="T458"/>
  <c r="R458"/>
  <c r="P458"/>
  <c r="BI446"/>
  <c r="BH446"/>
  <c r="BG446"/>
  <c r="BF446"/>
  <c r="T446"/>
  <c r="R446"/>
  <c r="P446"/>
  <c r="BI434"/>
  <c r="BH434"/>
  <c r="BG434"/>
  <c r="BF434"/>
  <c r="T434"/>
  <c r="R434"/>
  <c r="P434"/>
  <c r="BI425"/>
  <c r="BH425"/>
  <c r="BG425"/>
  <c r="BF425"/>
  <c r="T425"/>
  <c r="R425"/>
  <c r="P425"/>
  <c r="BI415"/>
  <c r="BH415"/>
  <c r="BG415"/>
  <c r="BF415"/>
  <c r="T415"/>
  <c r="R415"/>
  <c r="P415"/>
  <c r="BI413"/>
  <c r="BH413"/>
  <c r="BG413"/>
  <c r="BF413"/>
  <c r="T413"/>
  <c r="R413"/>
  <c r="P413"/>
  <c r="BI412"/>
  <c r="BH412"/>
  <c r="BG412"/>
  <c r="BF412"/>
  <c r="T412"/>
  <c r="R412"/>
  <c r="P412"/>
  <c r="BI406"/>
  <c r="BH406"/>
  <c r="BG406"/>
  <c r="BF406"/>
  <c r="T406"/>
  <c r="R406"/>
  <c r="P406"/>
  <c r="BI399"/>
  <c r="BH399"/>
  <c r="BG399"/>
  <c r="BF399"/>
  <c r="T399"/>
  <c r="R399"/>
  <c r="P399"/>
  <c r="BI397"/>
  <c r="BH397"/>
  <c r="BG397"/>
  <c r="BF397"/>
  <c r="T397"/>
  <c r="R397"/>
  <c r="P397"/>
  <c r="BI396"/>
  <c r="BH396"/>
  <c r="BG396"/>
  <c r="BF396"/>
  <c r="T396"/>
  <c r="R396"/>
  <c r="P396"/>
  <c r="BI394"/>
  <c r="BH394"/>
  <c r="BG394"/>
  <c r="BF394"/>
  <c r="T394"/>
  <c r="R394"/>
  <c r="P394"/>
  <c r="BI388"/>
  <c r="BH388"/>
  <c r="BG388"/>
  <c r="BF388"/>
  <c r="T388"/>
  <c r="R388"/>
  <c r="P388"/>
  <c r="BI382"/>
  <c r="BH382"/>
  <c r="BG382"/>
  <c r="BF382"/>
  <c r="T382"/>
  <c r="R382"/>
  <c r="P382"/>
  <c r="BI376"/>
  <c r="BH376"/>
  <c r="BG376"/>
  <c r="BF376"/>
  <c r="T376"/>
  <c r="R376"/>
  <c r="P376"/>
  <c r="BI370"/>
  <c r="BH370"/>
  <c r="BG370"/>
  <c r="BF370"/>
  <c r="T370"/>
  <c r="R370"/>
  <c r="P370"/>
  <c r="BI368"/>
  <c r="BH368"/>
  <c r="BG368"/>
  <c r="BF368"/>
  <c r="T368"/>
  <c r="R368"/>
  <c r="P368"/>
  <c r="BI367"/>
  <c r="BH367"/>
  <c r="BG367"/>
  <c r="BF367"/>
  <c r="T367"/>
  <c r="R367"/>
  <c r="P367"/>
  <c r="BI365"/>
  <c r="BH365"/>
  <c r="BG365"/>
  <c r="BF365"/>
  <c r="T365"/>
  <c r="R365"/>
  <c r="P365"/>
  <c r="BI355"/>
  <c r="BH355"/>
  <c r="BG355"/>
  <c r="BF355"/>
  <c r="T355"/>
  <c r="R355"/>
  <c r="P355"/>
  <c r="BI352"/>
  <c r="BH352"/>
  <c r="BG352"/>
  <c r="BF352"/>
  <c r="T352"/>
  <c r="T351"/>
  <c r="R352"/>
  <c r="R351"/>
  <c r="P352"/>
  <c r="P351"/>
  <c r="BI333"/>
  <c r="BH333"/>
  <c r="BG333"/>
  <c r="BF333"/>
  <c r="T333"/>
  <c r="R333"/>
  <c r="P333"/>
  <c r="BI332"/>
  <c r="BH332"/>
  <c r="BG332"/>
  <c r="BF332"/>
  <c r="T332"/>
  <c r="R332"/>
  <c r="P332"/>
  <c r="BI330"/>
  <c r="BH330"/>
  <c r="BG330"/>
  <c r="BF330"/>
  <c r="T330"/>
  <c r="R330"/>
  <c r="P330"/>
  <c r="BI324"/>
  <c r="BH324"/>
  <c r="BG324"/>
  <c r="BF324"/>
  <c r="T324"/>
  <c r="R324"/>
  <c r="P324"/>
  <c r="BI313"/>
  <c r="BH313"/>
  <c r="BG313"/>
  <c r="BF313"/>
  <c r="T313"/>
  <c r="R313"/>
  <c r="P313"/>
  <c r="BI312"/>
  <c r="BH312"/>
  <c r="BG312"/>
  <c r="BF312"/>
  <c r="T312"/>
  <c r="R312"/>
  <c r="P312"/>
  <c r="BI311"/>
  <c r="BH311"/>
  <c r="BG311"/>
  <c r="BF311"/>
  <c r="T311"/>
  <c r="R311"/>
  <c r="P311"/>
  <c r="BI310"/>
  <c r="BH310"/>
  <c r="BG310"/>
  <c r="BF310"/>
  <c r="T310"/>
  <c r="R310"/>
  <c r="P310"/>
  <c r="BI300"/>
  <c r="BH300"/>
  <c r="BG300"/>
  <c r="BF300"/>
  <c r="T300"/>
  <c r="R300"/>
  <c r="P300"/>
  <c r="BI291"/>
  <c r="BH291"/>
  <c r="BG291"/>
  <c r="BF291"/>
  <c r="T291"/>
  <c r="R291"/>
  <c r="P291"/>
  <c r="BI280"/>
  <c r="BH280"/>
  <c r="BG280"/>
  <c r="BF280"/>
  <c r="T280"/>
  <c r="T268"/>
  <c r="R280"/>
  <c r="R268"/>
  <c r="P280"/>
  <c r="P268"/>
  <c r="BI269"/>
  <c r="BH269"/>
  <c r="BG269"/>
  <c r="BF269"/>
  <c r="T269"/>
  <c r="R269"/>
  <c r="P269"/>
  <c r="BI258"/>
  <c r="BH258"/>
  <c r="BG258"/>
  <c r="BF258"/>
  <c r="T258"/>
  <c r="R258"/>
  <c r="P258"/>
  <c r="BI248"/>
  <c r="BH248"/>
  <c r="BG248"/>
  <c r="BF248"/>
  <c r="T248"/>
  <c r="R248"/>
  <c r="P248"/>
  <c r="BI239"/>
  <c r="BH239"/>
  <c r="BG239"/>
  <c r="BF239"/>
  <c r="T239"/>
  <c r="R239"/>
  <c r="P239"/>
  <c r="BI230"/>
  <c r="BH230"/>
  <c r="BG230"/>
  <c r="BF230"/>
  <c r="T230"/>
  <c r="R230"/>
  <c r="P230"/>
  <c r="BI222"/>
  <c r="BH222"/>
  <c r="BG222"/>
  <c r="BF222"/>
  <c r="T222"/>
  <c r="R222"/>
  <c r="P222"/>
  <c r="BI216"/>
  <c r="BH216"/>
  <c r="BG216"/>
  <c r="BF216"/>
  <c r="T216"/>
  <c r="R216"/>
  <c r="P216"/>
  <c r="BI214"/>
  <c r="BH214"/>
  <c r="BG214"/>
  <c r="BF214"/>
  <c r="T214"/>
  <c r="R214"/>
  <c r="P214"/>
  <c r="BI208"/>
  <c r="BH208"/>
  <c r="BG208"/>
  <c r="BF208"/>
  <c r="T208"/>
  <c r="R208"/>
  <c r="P208"/>
  <c r="BI205"/>
  <c r="BH205"/>
  <c r="BG205"/>
  <c r="BF205"/>
  <c r="T205"/>
  <c r="R205"/>
  <c r="P205"/>
  <c r="BI204"/>
  <c r="BH204"/>
  <c r="BG204"/>
  <c r="BF204"/>
  <c r="T204"/>
  <c r="R204"/>
  <c r="P204"/>
  <c r="BI197"/>
  <c r="BH197"/>
  <c r="BG197"/>
  <c r="BF197"/>
  <c r="T197"/>
  <c r="R197"/>
  <c r="P197"/>
  <c r="BI188"/>
  <c r="BH188"/>
  <c r="BG188"/>
  <c r="BF188"/>
  <c r="T188"/>
  <c r="R188"/>
  <c r="P188"/>
  <c r="BI173"/>
  <c r="BH173"/>
  <c r="BG173"/>
  <c r="BF173"/>
  <c r="T173"/>
  <c r="R173"/>
  <c r="P173"/>
  <c r="BI159"/>
  <c r="BH159"/>
  <c r="BG159"/>
  <c r="BF159"/>
  <c r="T159"/>
  <c r="R159"/>
  <c r="P159"/>
  <c r="BI150"/>
  <c r="BH150"/>
  <c r="BG150"/>
  <c r="BF150"/>
  <c r="T150"/>
  <c r="R150"/>
  <c r="P150"/>
  <c r="BI142"/>
  <c r="BH142"/>
  <c r="BG142"/>
  <c r="BF142"/>
  <c r="T142"/>
  <c r="R142"/>
  <c r="P142"/>
  <c r="BI136"/>
  <c r="BH136"/>
  <c r="BG136"/>
  <c r="BF136"/>
  <c r="T136"/>
  <c r="R136"/>
  <c r="P136"/>
  <c r="J130"/>
  <c r="F130"/>
  <c r="J129"/>
  <c r="F129"/>
  <c r="F127"/>
  <c r="E125"/>
  <c r="J92"/>
  <c r="F92"/>
  <c r="J91"/>
  <c r="F91"/>
  <c r="F89"/>
  <c r="E87"/>
  <c r="J12"/>
  <c r="J89"/>
  <c r="E7"/>
  <c r="E123"/>
  <c i="1" r="L90"/>
  <c r="AM90"/>
  <c r="AM89"/>
  <c r="L89"/>
  <c r="AM87"/>
  <c r="L87"/>
  <c r="L85"/>
  <c r="L84"/>
  <c i="2" r="BK528"/>
  <c r="J399"/>
  <c r="J330"/>
  <c r="BK216"/>
  <c r="BK580"/>
  <c r="J365"/>
  <c r="J737"/>
  <c r="J675"/>
  <c r="J616"/>
  <c r="BK425"/>
  <c r="BK214"/>
  <c r="J718"/>
  <c r="J434"/>
  <c r="BK352"/>
  <c r="J258"/>
  <c r="J681"/>
  <c r="BK632"/>
  <c r="J501"/>
  <c r="J222"/>
  <c r="J446"/>
  <c r="J355"/>
  <c r="J159"/>
  <c r="BK718"/>
  <c r="BK313"/>
  <c i="3" r="J235"/>
  <c r="BK155"/>
  <c r="BK161"/>
  <c r="BK235"/>
  <c r="BK284"/>
  <c r="BK146"/>
  <c r="BK259"/>
  <c r="J149"/>
  <c r="BK296"/>
  <c r="BK141"/>
  <c i="4" r="J146"/>
  <c r="BK140"/>
  <c r="BK152"/>
  <c r="BK142"/>
  <c r="J123"/>
  <c r="BK133"/>
  <c r="J137"/>
  <c i="5" r="J123"/>
  <c i="2" r="BK576"/>
  <c r="J332"/>
  <c r="BK222"/>
  <c r="J630"/>
  <c r="BK173"/>
  <c r="J700"/>
  <c r="J644"/>
  <c r="BK568"/>
  <c r="J230"/>
  <c i="1" r="AS94"/>
  <c i="2" r="BK311"/>
  <c r="BK694"/>
  <c r="BK644"/>
  <c r="J576"/>
  <c r="J188"/>
  <c r="J415"/>
  <c r="J239"/>
  <c r="BK729"/>
  <c r="BK618"/>
  <c r="J605"/>
  <c r="J197"/>
  <c i="3" r="J126"/>
  <c r="J284"/>
  <c r="J277"/>
  <c r="J147"/>
  <c r="J140"/>
  <c r="BK176"/>
  <c r="J142"/>
  <c r="J196"/>
  <c i="4" r="J144"/>
  <c r="BK146"/>
  <c r="BK138"/>
  <c r="BK148"/>
  <c r="J125"/>
  <c r="J135"/>
  <c r="BK134"/>
  <c r="BK154"/>
  <c r="BK125"/>
  <c i="5" r="J121"/>
  <c r="BK129"/>
  <c i="2" r="J469"/>
  <c r="J352"/>
  <c r="BK142"/>
  <c r="J577"/>
  <c r="BK310"/>
  <c r="J706"/>
  <c r="J662"/>
  <c r="J632"/>
  <c r="J382"/>
  <c r="J204"/>
  <c r="BK712"/>
  <c r="J412"/>
  <c r="BK332"/>
  <c r="J208"/>
  <c r="BK656"/>
  <c r="BK434"/>
  <c r="J568"/>
  <c r="BK367"/>
  <c r="BK738"/>
  <c r="BK737"/>
  <c r="BK150"/>
  <c i="3" r="J227"/>
  <c r="BK140"/>
  <c r="BK142"/>
  <c r="BK226"/>
  <c r="BK149"/>
  <c r="J270"/>
  <c r="BK311"/>
  <c r="J237"/>
  <c i="4" r="J148"/>
  <c r="BK151"/>
  <c r="J134"/>
  <c r="BK157"/>
  <c r="BK147"/>
  <c r="J124"/>
  <c r="BK128"/>
  <c r="BK153"/>
  <c i="5" r="J127"/>
  <c i="2" r="J458"/>
  <c r="BK368"/>
  <c r="BK269"/>
  <c r="BK592"/>
  <c r="J368"/>
  <c r="BK205"/>
  <c r="BK688"/>
  <c r="J638"/>
  <c r="J528"/>
  <c r="BK300"/>
  <c r="J729"/>
  <c r="BK540"/>
  <c r="BK291"/>
  <c r="J688"/>
  <c r="BK629"/>
  <c r="J425"/>
  <c r="BK204"/>
  <c r="BK615"/>
  <c r="BK412"/>
  <c r="BK258"/>
  <c i="3" r="BK147"/>
  <c r="J141"/>
  <c r="J146"/>
  <c r="J144"/>
  <c r="BK196"/>
  <c r="J145"/>
  <c r="BK168"/>
  <c r="J132"/>
  <c r="BK270"/>
  <c i="4" r="BK137"/>
  <c r="BK158"/>
  <c r="J129"/>
  <c r="BK150"/>
  <c r="J140"/>
  <c r="J138"/>
  <c r="BK139"/>
  <c i="5" r="J131"/>
  <c r="J129"/>
  <c i="2" r="BK468"/>
  <c r="BK397"/>
  <c r="J312"/>
  <c r="J173"/>
  <c r="J578"/>
  <c r="J216"/>
  <c r="BK700"/>
  <c r="BK605"/>
  <c r="BK280"/>
  <c r="J136"/>
  <c r="BK578"/>
  <c r="BK394"/>
  <c r="J313"/>
  <c r="BK706"/>
  <c r="BK638"/>
  <c r="J468"/>
  <c r="BK324"/>
  <c r="J592"/>
  <c r="J397"/>
  <c r="J311"/>
  <c r="J367"/>
  <c i="3" r="J310"/>
  <c r="J176"/>
  <c r="BK277"/>
  <c r="J246"/>
  <c r="J226"/>
  <c r="J240"/>
  <c r="J167"/>
  <c r="BK304"/>
  <c r="BK144"/>
  <c i="4" r="J147"/>
  <c r="BK143"/>
  <c r="J157"/>
  <c r="J158"/>
  <c r="J149"/>
  <c r="BK149"/>
  <c r="BK124"/>
  <c r="J142"/>
  <c i="2" r="J540"/>
  <c r="J376"/>
  <c r="J310"/>
  <c r="BK675"/>
  <c r="J388"/>
  <c r="BK230"/>
  <c r="J694"/>
  <c r="J650"/>
  <c r="BK469"/>
  <c r="J248"/>
  <c r="BK188"/>
  <c r="J615"/>
  <c r="BK413"/>
  <c r="BK376"/>
  <c r="J150"/>
  <c r="BK662"/>
  <c r="J618"/>
  <c r="BK312"/>
  <c r="BK501"/>
  <c r="J394"/>
  <c r="BK208"/>
  <c r="BK406"/>
  <c r="J142"/>
  <c i="3" r="J204"/>
  <c r="BK247"/>
  <c r="J304"/>
  <c r="BK310"/>
  <c r="J168"/>
  <c r="J212"/>
  <c r="J311"/>
  <c r="BK246"/>
  <c i="4" r="J159"/>
  <c r="BK135"/>
  <c r="J133"/>
  <c r="BK129"/>
  <c r="J154"/>
  <c r="J136"/>
  <c r="J139"/>
  <c i="5" r="BK125"/>
  <c r="BK131"/>
  <c i="2" r="J413"/>
  <c r="BK370"/>
  <c r="BK239"/>
  <c r="BK616"/>
  <c r="J324"/>
  <c r="BK136"/>
  <c r="J656"/>
  <c r="BK577"/>
  <c r="J370"/>
  <c r="J205"/>
  <c r="J712"/>
  <c r="J406"/>
  <c r="J333"/>
  <c r="J214"/>
  <c r="BK650"/>
  <c r="J580"/>
  <c r="J269"/>
  <c r="BK458"/>
  <c r="BK330"/>
  <c r="J738"/>
  <c r="J627"/>
  <c r="BK355"/>
  <c i="3" r="J259"/>
  <c r="BK167"/>
  <c r="BK204"/>
  <c r="BK227"/>
  <c r="J296"/>
  <c r="BK132"/>
  <c r="J161"/>
  <c r="BK212"/>
  <c i="4" r="J141"/>
  <c r="BK123"/>
  <c r="J128"/>
  <c r="BK144"/>
  <c r="J153"/>
  <c r="BK141"/>
  <c r="BK159"/>
  <c r="J152"/>
  <c i="5" r="BK123"/>
  <c r="BK121"/>
  <c r="BK119"/>
  <c i="2" r="BK446"/>
  <c r="BK388"/>
  <c r="J300"/>
  <c r="J668"/>
  <c r="J396"/>
  <c r="J291"/>
  <c r="BK681"/>
  <c r="BK630"/>
  <c r="BK333"/>
  <c r="BK197"/>
  <c r="J629"/>
  <c r="BK396"/>
  <c r="J280"/>
  <c r="BK668"/>
  <c r="BK627"/>
  <c r="BK365"/>
  <c r="BK159"/>
  <c r="BK399"/>
  <c r="BK248"/>
  <c r="BK415"/>
  <c r="BK382"/>
  <c i="3" r="BK240"/>
  <c r="BK145"/>
  <c r="J143"/>
  <c r="J155"/>
  <c r="BK237"/>
  <c r="BK143"/>
  <c r="BK126"/>
  <c r="J247"/>
  <c i="4" r="J151"/>
  <c r="J143"/>
  <c r="BK132"/>
  <c r="BK145"/>
  <c r="BK136"/>
  <c r="J145"/>
  <c r="J150"/>
  <c r="J132"/>
  <c i="5" r="J119"/>
  <c r="J125"/>
  <c r="BK127"/>
  <c i="2" l="1" r="R135"/>
  <c r="BK323"/>
  <c r="J323"/>
  <c r="J102"/>
  <c r="BK354"/>
  <c r="J354"/>
  <c r="J105"/>
  <c r="T369"/>
  <c r="BK398"/>
  <c r="J398"/>
  <c r="J107"/>
  <c r="R579"/>
  <c r="R617"/>
  <c r="BK687"/>
  <c r="J687"/>
  <c r="J112"/>
  <c i="3" r="R148"/>
  <c r="T239"/>
  <c r="T238"/>
  <c i="4" r="R122"/>
  <c r="R121"/>
  <c i="2" r="BK135"/>
  <c r="J135"/>
  <c r="J98"/>
  <c r="R323"/>
  <c r="R354"/>
  <c r="BK369"/>
  <c r="J369"/>
  <c r="J106"/>
  <c r="R398"/>
  <c r="T579"/>
  <c r="P617"/>
  <c r="R687"/>
  <c i="3" r="T148"/>
  <c r="BK239"/>
  <c r="J239"/>
  <c r="J103"/>
  <c i="2" r="T135"/>
  <c r="P323"/>
  <c r="T354"/>
  <c r="P369"/>
  <c r="T398"/>
  <c r="P579"/>
  <c r="BK617"/>
  <c r="J617"/>
  <c r="J110"/>
  <c r="P687"/>
  <c i="3" r="R125"/>
  <c r="T175"/>
  <c i="4" r="T156"/>
  <c r="T155"/>
  <c i="2" r="T207"/>
  <c r="R290"/>
  <c r="R414"/>
  <c r="BK631"/>
  <c r="J631"/>
  <c r="J111"/>
  <c r="T728"/>
  <c i="3" r="P148"/>
  <c r="R239"/>
  <c r="R238"/>
  <c i="4" r="P122"/>
  <c r="P121"/>
  <c i="5" r="BK118"/>
  <c r="J118"/>
  <c r="J97"/>
  <c i="2" r="P135"/>
  <c r="T323"/>
  <c r="P354"/>
  <c r="R369"/>
  <c r="P398"/>
  <c r="BK579"/>
  <c r="J579"/>
  <c r="J109"/>
  <c r="T617"/>
  <c r="T687"/>
  <c i="3" r="P125"/>
  <c r="P175"/>
  <c i="4" r="BK156"/>
  <c r="BK155"/>
  <c r="J155"/>
  <c r="J99"/>
  <c i="2" r="R207"/>
  <c r="T290"/>
  <c r="BK414"/>
  <c r="J414"/>
  <c r="J108"/>
  <c r="R631"/>
  <c r="P728"/>
  <c i="3" r="BK148"/>
  <c r="J148"/>
  <c r="J99"/>
  <c r="P239"/>
  <c r="P238"/>
  <c i="4" r="P156"/>
  <c r="P155"/>
  <c i="5" r="P118"/>
  <c r="P117"/>
  <c i="1" r="AU98"/>
  <c i="2" r="BK207"/>
  <c r="J207"/>
  <c r="J99"/>
  <c r="BK290"/>
  <c r="J290"/>
  <c r="J101"/>
  <c r="T414"/>
  <c r="P631"/>
  <c r="R728"/>
  <c i="3" r="BK125"/>
  <c r="J125"/>
  <c r="J98"/>
  <c r="R175"/>
  <c i="4" r="T122"/>
  <c r="T121"/>
  <c r="T120"/>
  <c i="5" r="R118"/>
  <c r="R117"/>
  <c i="2" r="P207"/>
  <c r="P290"/>
  <c r="P414"/>
  <c r="T631"/>
  <c r="BK728"/>
  <c r="J728"/>
  <c r="J113"/>
  <c i="3" r="T125"/>
  <c r="T124"/>
  <c r="T123"/>
  <c r="BK175"/>
  <c r="J175"/>
  <c r="J100"/>
  <c i="4" r="BK122"/>
  <c r="BK121"/>
  <c r="BK120"/>
  <c r="J120"/>
  <c r="R156"/>
  <c r="R155"/>
  <c i="5" r="T118"/>
  <c r="T117"/>
  <c i="2" r="BK351"/>
  <c r="J351"/>
  <c r="J103"/>
  <c r="BK268"/>
  <c r="J268"/>
  <c r="J100"/>
  <c i="3" r="BK236"/>
  <c r="J236"/>
  <c r="J101"/>
  <c i="4" r="J122"/>
  <c r="J98"/>
  <c r="J156"/>
  <c r="J100"/>
  <c i="5" r="E85"/>
  <c r="BE121"/>
  <c r="J111"/>
  <c r="BE119"/>
  <c r="BE125"/>
  <c r="BE123"/>
  <c r="BE127"/>
  <c r="BE129"/>
  <c r="BE131"/>
  <c i="4" r="E85"/>
  <c r="BE123"/>
  <c r="BE128"/>
  <c r="BE146"/>
  <c r="BE147"/>
  <c r="BE158"/>
  <c i="3" r="BK124"/>
  <c r="J124"/>
  <c r="J97"/>
  <c i="4" r="BE132"/>
  <c r="BE135"/>
  <c r="BE137"/>
  <c r="BE145"/>
  <c r="BE153"/>
  <c r="J114"/>
  <c r="BE143"/>
  <c r="BE157"/>
  <c r="BE148"/>
  <c r="BE151"/>
  <c r="BE154"/>
  <c i="3" r="BK238"/>
  <c r="J238"/>
  <c r="J102"/>
  <c i="4" r="BE124"/>
  <c r="BE133"/>
  <c r="BE134"/>
  <c r="BE159"/>
  <c r="BE136"/>
  <c r="BE144"/>
  <c r="BE149"/>
  <c r="BE150"/>
  <c r="BE138"/>
  <c r="BE139"/>
  <c r="BE140"/>
  <c r="BE141"/>
  <c r="BE125"/>
  <c r="BE129"/>
  <c r="BE142"/>
  <c r="BE152"/>
  <c i="3" r="BE155"/>
  <c r="BE161"/>
  <c r="BE167"/>
  <c r="BE227"/>
  <c r="BE310"/>
  <c r="BE311"/>
  <c r="J117"/>
  <c r="BE143"/>
  <c r="BE235"/>
  <c r="BE284"/>
  <c r="BE212"/>
  <c r="BE304"/>
  <c r="BE126"/>
  <c r="BE145"/>
  <c r="BE146"/>
  <c r="BE240"/>
  <c r="BE246"/>
  <c r="BE277"/>
  <c r="E113"/>
  <c r="BE144"/>
  <c r="BE196"/>
  <c r="BE247"/>
  <c r="BE259"/>
  <c r="BE132"/>
  <c r="BE141"/>
  <c r="BE147"/>
  <c r="BE149"/>
  <c r="BE176"/>
  <c r="BE142"/>
  <c r="BE237"/>
  <c r="BE270"/>
  <c r="BE296"/>
  <c r="BE140"/>
  <c r="BE168"/>
  <c r="BE204"/>
  <c r="BE226"/>
  <c i="2" r="E85"/>
  <c r="BE208"/>
  <c r="BE214"/>
  <c r="BE222"/>
  <c r="BE300"/>
  <c r="BE310"/>
  <c r="BE365"/>
  <c r="BE368"/>
  <c r="BE370"/>
  <c r="BE376"/>
  <c r="BE413"/>
  <c r="BE458"/>
  <c r="BE468"/>
  <c r="BE469"/>
  <c r="BE501"/>
  <c r="BE528"/>
  <c r="BE568"/>
  <c r="BE592"/>
  <c r="BE629"/>
  <c r="BE729"/>
  <c r="BE737"/>
  <c r="BE712"/>
  <c r="BE718"/>
  <c r="BE188"/>
  <c r="BE291"/>
  <c r="BE312"/>
  <c r="BE313"/>
  <c r="BE333"/>
  <c r="BE576"/>
  <c r="BE605"/>
  <c r="BE618"/>
  <c r="BE136"/>
  <c r="BE197"/>
  <c r="BE230"/>
  <c r="BE280"/>
  <c r="BE355"/>
  <c r="BE382"/>
  <c r="BE446"/>
  <c r="BE632"/>
  <c r="BE638"/>
  <c r="BE650"/>
  <c r="BE662"/>
  <c r="BE675"/>
  <c r="BE681"/>
  <c r="BE688"/>
  <c r="BE204"/>
  <c r="BE205"/>
  <c r="BE239"/>
  <c r="BE248"/>
  <c r="BE269"/>
  <c r="BE330"/>
  <c r="BE627"/>
  <c r="BE706"/>
  <c r="BE142"/>
  <c r="BE150"/>
  <c r="BE173"/>
  <c r="BE216"/>
  <c r="BE324"/>
  <c r="BE332"/>
  <c r="BE388"/>
  <c r="BE394"/>
  <c r="BE396"/>
  <c r="BE399"/>
  <c r="BE406"/>
  <c r="BE412"/>
  <c r="BE540"/>
  <c r="BE630"/>
  <c r="BE644"/>
  <c r="BE668"/>
  <c r="BE694"/>
  <c r="BE700"/>
  <c r="J127"/>
  <c r="BE311"/>
  <c r="BE352"/>
  <c r="BE397"/>
  <c r="BE415"/>
  <c r="BE656"/>
  <c r="BE738"/>
  <c r="BE159"/>
  <c r="BE258"/>
  <c r="BE367"/>
  <c r="BE425"/>
  <c r="BE434"/>
  <c r="BE577"/>
  <c r="BE578"/>
  <c r="BE580"/>
  <c r="BE615"/>
  <c r="BE616"/>
  <c i="3" r="F34"/>
  <c i="1" r="BA96"/>
  <c i="4" r="J34"/>
  <c i="1" r="AW97"/>
  <c i="4" r="F36"/>
  <c i="1" r="BC97"/>
  <c i="5" r="F35"/>
  <c i="1" r="BB98"/>
  <c i="5" r="F34"/>
  <c i="1" r="BA98"/>
  <c i="2" r="F34"/>
  <c i="1" r="BA95"/>
  <c i="2" r="F36"/>
  <c i="1" r="BC95"/>
  <c i="4" r="J30"/>
  <c i="2" r="F35"/>
  <c i="1" r="BB95"/>
  <c i="2" r="J34"/>
  <c i="1" r="AW95"/>
  <c i="3" r="F36"/>
  <c i="1" r="BC96"/>
  <c i="3" r="J34"/>
  <c i="1" r="AW96"/>
  <c i="4" r="F35"/>
  <c i="1" r="BB97"/>
  <c i="4" r="F37"/>
  <c i="1" r="BD97"/>
  <c i="5" r="F37"/>
  <c i="1" r="BD98"/>
  <c i="3" r="F35"/>
  <c i="1" r="BB96"/>
  <c i="3" r="F37"/>
  <c i="1" r="BD96"/>
  <c i="4" r="F34"/>
  <c i="1" r="BA97"/>
  <c i="5" r="F36"/>
  <c i="1" r="BC98"/>
  <c i="5" r="J34"/>
  <c i="1" r="AW98"/>
  <c i="2" r="F37"/>
  <c i="1" r="BD95"/>
  <c i="2" l="1" r="P134"/>
  <c r="R353"/>
  <c i="4" r="R120"/>
  <c i="2" r="T134"/>
  <c i="4" r="P120"/>
  <c i="1" r="AU97"/>
  <c i="3" r="R124"/>
  <c r="R123"/>
  <c i="2" r="T353"/>
  <c i="3" r="P124"/>
  <c r="P123"/>
  <c i="1" r="AU96"/>
  <c i="2" r="P353"/>
  <c r="R134"/>
  <c r="R133"/>
  <c i="1" r="AG97"/>
  <c i="4" r="J121"/>
  <c r="J97"/>
  <c r="J96"/>
  <c i="2" r="BK353"/>
  <c r="J353"/>
  <c r="J104"/>
  <c i="5" r="BK117"/>
  <c r="J117"/>
  <c i="2" r="BK134"/>
  <c i="3" r="BK123"/>
  <c r="J123"/>
  <c r="F33"/>
  <c i="1" r="AZ96"/>
  <c i="2" r="F33"/>
  <c i="1" r="AZ95"/>
  <c i="5" r="J30"/>
  <c i="1" r="AG98"/>
  <c i="5" r="F33"/>
  <c i="1" r="AZ98"/>
  <c r="BB94"/>
  <c r="W31"/>
  <c i="5" r="J33"/>
  <c i="1" r="AV98"/>
  <c r="AT98"/>
  <c r="AN98"/>
  <c i="4" r="F33"/>
  <c i="1" r="AZ97"/>
  <c r="BA94"/>
  <c r="W30"/>
  <c i="3" r="J30"/>
  <c i="1" r="AG96"/>
  <c i="4" r="J33"/>
  <c i="1" r="AV97"/>
  <c r="AT97"/>
  <c r="AN97"/>
  <c r="BD94"/>
  <c r="W33"/>
  <c i="2" r="J33"/>
  <c i="1" r="AV95"/>
  <c r="AT95"/>
  <c i="3" r="J33"/>
  <c i="1" r="AV96"/>
  <c r="AT96"/>
  <c r="BC94"/>
  <c r="AY94"/>
  <c i="2" l="1" r="BK133"/>
  <c r="J133"/>
  <c r="J96"/>
  <c r="T133"/>
  <c r="P133"/>
  <c i="1" r="AU95"/>
  <c i="5" r="J96"/>
  <c i="2" r="J134"/>
  <c r="J97"/>
  <c i="5" r="J39"/>
  <c i="1" r="AN96"/>
  <c i="4" r="J39"/>
  <c i="3" r="J96"/>
  <c r="J39"/>
  <c i="1" r="AX94"/>
  <c r="AZ94"/>
  <c r="W29"/>
  <c r="AU94"/>
  <c r="W32"/>
  <c r="AW94"/>
  <c r="AK30"/>
  <c i="2" l="1" r="J30"/>
  <c i="1" r="AG95"/>
  <c r="AG94"/>
  <c r="AK26"/>
  <c r="AV94"/>
  <c r="AK29"/>
  <c r="AK35"/>
  <c i="2" l="1" r="J39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<sst xmlns="http://schemas.openxmlformats.org/spreadsheetml/2006/main">
  <si>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</si>
  <si>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</si>
  <si>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</si>
  <si>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</si>
  <si>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</si>
  <si>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{5621a246-dc25-4046-8ffd-d73a8636cb9a}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</si>
  <si>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</si>
  <si>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</si>
  <si>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</si>
  <si>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</si>
  <si>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</si>
  <si>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</si>
  <si>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</si>
  <si>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OST-22-004</t>
  </si>
  <si>
    <t>Stavba:</t>
  </si>
  <si>
    <t>Stavba městského holubníku, Park Vítkov, Praha 3-Žižkov 130 00</t>
  </si>
  <si>
    <t>KSO:</t>
  </si>
  <si>
    <t>CC-CZ:</t>
  </si>
  <si>
    <t>Místo:</t>
  </si>
  <si>
    <t>Městská část Praha 3</t>
  </si>
  <si>
    <t>Datum:</t>
  </si>
  <si>
    <t>8. 5. 2022</t>
  </si>
  <si>
    <t>Zadavatel:</t>
  </si>
  <si>
    <t>IČ:</t>
  </si>
  <si>
    <t>DIČ:</t>
  </si>
  <si>
    <t>Zhotovitel:</t>
  </si>
  <si>
    <t>na základě výběrového řízení</t>
  </si>
  <si>
    <t>Projektant:</t>
  </si>
  <si>
    <t>Ing. arch. Munková, Ing. arch. Jankovichová</t>
  </si>
  <si>
    <t>True</t>
  </si>
  <si>
    <t>Zpracovatel:</t>
  </si>
  <si>
    <t>Tomáš Slíva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</si>
  <si>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</si>
  <si>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</si>
  <si>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</si>
  <si>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</si>
  <si>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</si>
  <si>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</si>
  <si>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</si>
  <si>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</si>
  <si>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</si>
  <si>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</si>
  <si>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</si>
  <si>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</si>
  <si>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</si>
  <si>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</si>
  <si>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</si>
  <si>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</si>
  <si>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</si>
  <si>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</si>
  <si>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</si>
  <si>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</si>
  <si>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</si>
  <si>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</si>
  <si>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</si>
  <si>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</si>
  <si>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</si>
  <si>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</si>
  <si>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</si>
  <si>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</si>
  <si>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</si>
  <si>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</si>
  <si>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</si>
  <si>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</si>
  <si>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</si>
  <si>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</si>
  <si>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</si>
  <si>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</si>
  <si>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</si>
  <si>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</si>
  <si>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</si>
  <si>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</si>
  <si>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</si>
  <si>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</si>
  <si>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</si>
  <si>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</si>
  <si>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</si>
  <si>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</si>
  <si>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</si>
  <si>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Architektonicko stavební část - Holubník</t>
  </si>
  <si>
    <t>STA</t>
  </si>
  <si>
    <t>1</t>
  </si>
  <si>
    <t>{6382b5db-3bbc-49d3-a1a7-4f7451e4fc16}</t>
  </si>
  <si>
    <t>2</t>
  </si>
  <si>
    <t>002</t>
  </si>
  <si>
    <t>Architektonicko stavební část - Pobytové schody</t>
  </si>
  <si>
    <t>{20c43fad-0fde-434c-89ad-6c71ee4e5bff}</t>
  </si>
  <si>
    <t>003</t>
  </si>
  <si>
    <t>Uzemnění a hromosvod</t>
  </si>
  <si>
    <t>{70842302-9678-4078-ae4f-b01491b4acd2}</t>
  </si>
  <si>
    <t>004</t>
  </si>
  <si>
    <t>Vedlejší rozpočtové náklady</t>
  </si>
  <si>
    <t>{37b0b961-14ef-4fe5-8cd7-498c90ae0aed}</t>
  </si>
  <si>
    <t>KRYCÍ LIST SOUPISU PRACÍ</t>
  </si>
  <si>
    <t>Objekt:</t>
  </si>
  <si>
    <t>001 - Architektonicko stavební část - Holubník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</si>
  <si>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</si>
  <si>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</si>
  <si>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</si>
  <si>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</si>
  <si>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</si>
  <si>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</si>
  <si>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</si>
  <si>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</si>
  <si>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</si>
  <si>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</si>
  <si>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</si>
  <si>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</si>
  <si>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</si>
  <si>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</si>
  <si>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</si>
  <si>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</si>
  <si>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</si>
  <si>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</si>
  <si>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</si>
  <si>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</si>
  <si>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</si>
  <si>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777 - Podlahy lité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</si>
  <si>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</si>
  <si>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</si>
  <si>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</si>
  <si>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</si>
  <si>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</si>
  <si>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</si>
  <si>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</si>
  <si>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</si>
  <si>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</si>
  <si>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</si>
  <si>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</si>
  <si>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</si>
  <si>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</si>
  <si>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</si>
  <si>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</si>
  <si>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</si>
  <si>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</si>
  <si>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</si>
  <si>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132151101</t>
  </si>
  <si>
    <t>Hloubení rýh nezapažených š do 800 mm v hornině třídy těžitelnosti I skupiny 1 a 2 objem do 20 m3 strojně</t>
  </si>
  <si>
    <t>m3</t>
  </si>
  <si>
    <t>4</t>
  </si>
  <si>
    <t>-1080020963</t>
  </si>
  <si>
    <t>VV</t>
  </si>
  <si>
    <t>HOLUBNÍK</t>
  </si>
  <si>
    <t>"Situace - výkres č. 001 "</t>
  </si>
  <si>
    <t>Vsak - včetně těla trativodu</t>
  </si>
  <si>
    <t>0,8*1,25*3</t>
  </si>
  <si>
    <t>Součet</t>
  </si>
  <si>
    <t>133151101</t>
  </si>
  <si>
    <t>Hloubení šachet nezapažených v hornině třídy těžitelnosti I skupiny 1 a 2 objem do 20 m3</t>
  </si>
  <si>
    <t>-680213110</t>
  </si>
  <si>
    <t>"Výkres základů - Holubník - výkres č. 002 "</t>
  </si>
  <si>
    <t>"Půdorys - ŽB nohy/sloupy - holubník - výkres č. 003"</t>
  </si>
  <si>
    <t>"Řez AA - výkres č. 008"</t>
  </si>
  <si>
    <t>Rozšířený výkop pro základové patky</t>
  </si>
  <si>
    <t>1*1*1,7*3</t>
  </si>
  <si>
    <t>3</t>
  </si>
  <si>
    <t>162751117</t>
  </si>
  <si>
    <t>Vodorovné přemístění přes 9 000 do 10000 m výkopku/sypaniny z horniny třídy těžitelnosti I skupiny 1 až 3</t>
  </si>
  <si>
    <t>789906225</t>
  </si>
  <si>
    <t>0,62*0,7*1,7</t>
  </si>
  <si>
    <t>0,7*0,7*1,7</t>
  </si>
  <si>
    <t>0,6*0,6*1,7</t>
  </si>
  <si>
    <t>167151101</t>
  </si>
  <si>
    <t>Nakládání výkopku z hornin třídy těžitelnosti I skupiny 1 až 3 do 100 m3</t>
  </si>
  <si>
    <t>2101998674</t>
  </si>
  <si>
    <t>Mezisoučet</t>
  </si>
  <si>
    <t>5</t>
  </si>
  <si>
    <t>171201231</t>
  </si>
  <si>
    <t>Poplatek za uložení zeminy a kamení na recyklační skládce (skládkovné) kód odpadu 17 05 04</t>
  </si>
  <si>
    <t>t</t>
  </si>
  <si>
    <t>804089720</t>
  </si>
  <si>
    <t>5,183*1,85 'Přepočtené koeficientem množství</t>
  </si>
  <si>
    <t>6</t>
  </si>
  <si>
    <t>175111201</t>
  </si>
  <si>
    <t>Obsypání objektu nad přilehlým původním terénem sypaninou bez prohození, uloženou do 3 m ručně</t>
  </si>
  <si>
    <t>-380518214</t>
  </si>
  <si>
    <t>-2,183</t>
  </si>
  <si>
    <t>7</t>
  </si>
  <si>
    <t>181311103</t>
  </si>
  <si>
    <t>Rozprostření ornice tl vrstvy do 200 mm v rovině nebo ve svahu do 1:5 ručně</t>
  </si>
  <si>
    <t>m2</t>
  </si>
  <si>
    <t>422117713</t>
  </si>
  <si>
    <t>"Půdorys - holubník - výkres č. 005"</t>
  </si>
  <si>
    <t>10*10</t>
  </si>
  <si>
    <t>8</t>
  </si>
  <si>
    <t>181411121</t>
  </si>
  <si>
    <t>Založení lučního trávníku výsevem pl do 1000 m2 v rovině a ve svahu do 1:5</t>
  </si>
  <si>
    <t>-1266148939</t>
  </si>
  <si>
    <t>9</t>
  </si>
  <si>
    <t>M</t>
  </si>
  <si>
    <t>00572472</t>
  </si>
  <si>
    <t>osivo směs travní krajinná-rovinná</t>
  </si>
  <si>
    <t>kg</t>
  </si>
  <si>
    <t>-665781871</t>
  </si>
  <si>
    <t>100*0,02 'Přepočtené koeficientem množství</t>
  </si>
  <si>
    <t>Zakládání</t>
  </si>
  <si>
    <t>10</t>
  </si>
  <si>
    <t>211971110</t>
  </si>
  <si>
    <t>Zřízení opláštění žeber nebo trativodů geotextilií v rýze nebo zářezu sklonu do 1:2</t>
  </si>
  <si>
    <t>-1525609702</t>
  </si>
  <si>
    <t>(0,8+0,8+1+1+1)*4,25</t>
  </si>
  <si>
    <t>11</t>
  </si>
  <si>
    <t>69311081</t>
  </si>
  <si>
    <t>geotextilie netkaná separační, ochranná, filtrační, drenážní PES 300g/m2</t>
  </si>
  <si>
    <t>-186826123</t>
  </si>
  <si>
    <t>19,55*1,1845 'Přepočtené koeficientem množství</t>
  </si>
  <si>
    <t>12</t>
  </si>
  <si>
    <t>212532111</t>
  </si>
  <si>
    <t>Lože pro trativody z kameniva hrubého drceného</t>
  </si>
  <si>
    <t>145771020</t>
  </si>
  <si>
    <t>13</t>
  </si>
  <si>
    <t>271572211</t>
  </si>
  <si>
    <t>Podsyp pod základové konstrukce se zhutněním z netříděného štěrkopísku</t>
  </si>
  <si>
    <t>-2136194380</t>
  </si>
  <si>
    <t>1*1*3*0,1</t>
  </si>
  <si>
    <t>14</t>
  </si>
  <si>
    <t>275313811</t>
  </si>
  <si>
    <t>Základové patky z betonu tř. C 25/30</t>
  </si>
  <si>
    <t>-1711995554</t>
  </si>
  <si>
    <t>0,62*0,7*1,4</t>
  </si>
  <si>
    <t>0,7*0,7*1,4</t>
  </si>
  <si>
    <t>0,6*0,6*1,4</t>
  </si>
  <si>
    <t>275352111</t>
  </si>
  <si>
    <t>Bednění základových patek ztracené (neodbedněné)</t>
  </si>
  <si>
    <t>762072880</t>
  </si>
  <si>
    <t>(0,62+0,62+0,7+0,7)*1,4</t>
  </si>
  <si>
    <t>(0,7+0,7+0,7+0,7)*1,4</t>
  </si>
  <si>
    <t>(0,6+0,6+0,6+0,6)*1,4</t>
  </si>
  <si>
    <t>16</t>
  </si>
  <si>
    <t>SNAKE FE 60</t>
  </si>
  <si>
    <t>Distanční lišta ocel 60</t>
  </si>
  <si>
    <t>kus</t>
  </si>
  <si>
    <t>426365875</t>
  </si>
  <si>
    <t>P</t>
  </si>
  <si>
    <t>Poznámka k položce:_x000d_
Ocelová podpěra ve tvaru vlnovky pro horní výztuž betonové konstrukce. _x000d_
Podpěrná délka: 200 cm_x000d_
Podpěrná šířka: 20 cm_x000d_
Výška: 6 cm_x000d_
_x000d_
Měrná jednotka (MJ) - ks_x000d_
Počet kusů v balení - 25 ks_x000d_
Váha MJ - 0,46 kg</t>
  </si>
  <si>
    <t>plošná spotřeba 2 m/m2</t>
  </si>
  <si>
    <t>"Výkres desky - holubník - výkres č. 004"</t>
  </si>
  <si>
    <t>"Výpis prvků a skladeb - výkres č. 009"</t>
  </si>
  <si>
    <t>3,14*1,6*1,6</t>
  </si>
  <si>
    <t>17</t>
  </si>
  <si>
    <t>TRICK 40</t>
  </si>
  <si>
    <t>Distanční lišty TRICK 40</t>
  </si>
  <si>
    <t>-1330950762</t>
  </si>
  <si>
    <t>Poznámka k položce:_x000d_
Plastová distanční U lišta o dl. 2000 mm/ks/0,5 kg_x000d_
balení 30ks/60 mb.</t>
  </si>
  <si>
    <t>Svislé a kompletní konstrukce</t>
  </si>
  <si>
    <t>18</t>
  </si>
  <si>
    <t>330321512-ATYP</t>
  </si>
  <si>
    <t>ATYP - Sloupy nebo pilíře z betonu odolného agresivnímu prostředí C 25/30 bez výztuže</t>
  </si>
  <si>
    <t>-2146272373</t>
  </si>
  <si>
    <t xml:space="preserve">Poznámka k položce:_x000d_
Holubník vynášejí tři sloupy z atypických betonových tvarovek ztraceného bednění. Každý ze sloupů je založen na betonových patkách do hloubky přibližně 1,7m. _x000d_
Základy budou zhotoveny specializovanou stavební firmou dle Výkresu základů. _x000d_
_x000d_
Jednotlivé tvarovky  budou odlity na míru z probarveného betonu hrubší struktury specializovanou betonářskou firmou. Tvarovky jsou označeny ve výkresech a podrobně popsány a specifikovány ve xx Výkresu tvarovek. Struktura a barevnost betonu bude dospecifikována dle dostupných technologií na základě konzultací projektanta se zhotovitelem. Každý ze tří sloupů má odlišný půdorysný tvar  _x000d_
- čtverec o straně 500 mm_x000d_
-  kruh průměru 600 mm _x000d_
- šestiúhelník o straně 300 mm_x000d_
_x000d_
Tvarovky budou osazeny na betonové základy, ze kterých bude vytažena ocelová výztuž, sloužící k provázání sloupů se základy. Sloupy budou následně taktéž opatřeny ocelovou výztuží a na místě budou prolity betonem. Ze sloupů bude vytažena výztuž, která umožní provázání monolitické kruhové desky a sloupů. </t>
  </si>
  <si>
    <t>Vynášecí nohy - ATYP - do tvarovek zakázkové výroby z probarveného porézního betonu dle PD - N1, N2, N3</t>
  </si>
  <si>
    <t>0,6*0,6*2,7</t>
  </si>
  <si>
    <t>3,14*0,3*0,3*2,7</t>
  </si>
  <si>
    <t>0,234*2,7</t>
  </si>
  <si>
    <t>19</t>
  </si>
  <si>
    <t>331361821</t>
  </si>
  <si>
    <t>Výztuž sloupů hranatých betonářskou ocelí 10 505</t>
  </si>
  <si>
    <t>-456877996</t>
  </si>
  <si>
    <t>"Tvar a výztuž ŽB sloupů - výkres č.S-2"</t>
  </si>
  <si>
    <t>"Tvar a výztuž ŽB desky - výkres č.S-1"</t>
  </si>
  <si>
    <t>0,142</t>
  </si>
  <si>
    <t>Vodorovné konstrukce</t>
  </si>
  <si>
    <t>20</t>
  </si>
  <si>
    <t>411321414</t>
  </si>
  <si>
    <t>Stropy deskové ze ŽB tř. C 25/30</t>
  </si>
  <si>
    <t>-255013974</t>
  </si>
  <si>
    <t>3,14*1,6*1,6*0,25</t>
  </si>
  <si>
    <t>-0,85*0,85*0,25</t>
  </si>
  <si>
    <t>411351011</t>
  </si>
  <si>
    <t>Zřízení bednění stropů deskových tl přes 5 do 25 cm bez podpěrné kce</t>
  </si>
  <si>
    <t>1926842341</t>
  </si>
  <si>
    <t>4*4</t>
  </si>
  <si>
    <t>2*3,14*1,6*0,3</t>
  </si>
  <si>
    <t>(0,85+0,85+0,85+0,85)*0,25</t>
  </si>
  <si>
    <t>22</t>
  </si>
  <si>
    <t>411351012</t>
  </si>
  <si>
    <t>Odstranění bednění stropů deskových tl přes 5 do 25 cm bez podpěrné kce</t>
  </si>
  <si>
    <t>1170495670</t>
  </si>
  <si>
    <t>23</t>
  </si>
  <si>
    <t>411354313</t>
  </si>
  <si>
    <t>Zřízení podpěrné konstrukce stropů výšky do 4 m tl přes 15 do 25 cm</t>
  </si>
  <si>
    <t>-574466479</t>
  </si>
  <si>
    <t>24</t>
  </si>
  <si>
    <t>411354314</t>
  </si>
  <si>
    <t>Odstranění podpěrné konstrukce stropů výšky do 4 m tl přes 15 do 25 cm</t>
  </si>
  <si>
    <t>1858482034</t>
  </si>
  <si>
    <t>25</t>
  </si>
  <si>
    <t>411362021</t>
  </si>
  <si>
    <t>Výztuž stropů svařovanými sítěmi Kari</t>
  </si>
  <si>
    <t>1026291634</t>
  </si>
  <si>
    <t>0,083</t>
  </si>
  <si>
    <t>Ostatní konstrukce a práce, bourání</t>
  </si>
  <si>
    <t>26</t>
  </si>
  <si>
    <t>941111111</t>
  </si>
  <si>
    <t>Montáž lešení řadového trubkového lehkého s podlahami zatížení do 200 kg/m2 š od 0,6 do 0,9 m v do 10 m</t>
  </si>
  <si>
    <t>1169502181</t>
  </si>
  <si>
    <t>10*6</t>
  </si>
  <si>
    <t>27</t>
  </si>
  <si>
    <t>941111211</t>
  </si>
  <si>
    <t>Příplatek k lešení řadovému trubkovému lehkému s podlahami š 0,9 m v 10 m za první a ZKD den použití</t>
  </si>
  <si>
    <t>-1960661493</t>
  </si>
  <si>
    <t>60*60 'Přepočtené koeficientem množství</t>
  </si>
  <si>
    <t>28</t>
  </si>
  <si>
    <t>941111811</t>
  </si>
  <si>
    <t>Demontáž lešení řadového trubkového lehkého s podlahami zatížení do 200 kg/m2 š přes 0,6 do 0,9 m v do 10 m</t>
  </si>
  <si>
    <t>782297219</t>
  </si>
  <si>
    <t>29</t>
  </si>
  <si>
    <t>953961113</t>
  </si>
  <si>
    <t>Kotvy chemickým tmelem M 12 hl 110 mm do betonu, ŽB nebo kamene s vyvrtáním otvoru</t>
  </si>
  <si>
    <t>514927205</t>
  </si>
  <si>
    <t>"Výkres stropu - holubník - výkres č. 006"</t>
  </si>
  <si>
    <t>"Výkres střechy - holubník - výkres č. 007"</t>
  </si>
  <si>
    <t>"Záložení na ŽB desce - půdorys - výkres č. 002"</t>
  </si>
  <si>
    <t xml:space="preserve">"Výkres založení na ŽB desce - Detail  - výkres č. 003"</t>
  </si>
  <si>
    <t>Výpis jednotlivých prvků konstrukce holubníku</t>
  </si>
  <si>
    <t>Sloupky</t>
  </si>
  <si>
    <t>"S1 - 60/88 mm" 2*10</t>
  </si>
  <si>
    <t>"S2 - 60/137 mm" 2*10</t>
  </si>
  <si>
    <t>Věnec</t>
  </si>
  <si>
    <t>"V1 - 120/60 mm" 2*10</t>
  </si>
  <si>
    <t>"V2 - 120/40 mm" 2*20</t>
  </si>
  <si>
    <t>"V3 - 120/20 mm - dubová podložka"0</t>
  </si>
  <si>
    <t>"V4 - 148/60 mm" 0</t>
  </si>
  <si>
    <t>998</t>
  </si>
  <si>
    <t>Přesun hmot</t>
  </si>
  <si>
    <t>30</t>
  </si>
  <si>
    <t>998017001</t>
  </si>
  <si>
    <t>Přesun hmot s omezením mechanizace pro budovy v do 6 m</t>
  </si>
  <si>
    <t>2132405526</t>
  </si>
  <si>
    <t>PSV</t>
  </si>
  <si>
    <t>Práce a dodávky PSV</t>
  </si>
  <si>
    <t>711</t>
  </si>
  <si>
    <t>Izolace proti vodě, vlhkosti a plynům</t>
  </si>
  <si>
    <t>31</t>
  </si>
  <si>
    <t>711141559</t>
  </si>
  <si>
    <t>Provedení izolace proti zemní vlhkosti pásy přitavením vodorovné NAIP</t>
  </si>
  <si>
    <t>2105891977</t>
  </si>
  <si>
    <t>(2*3,14*1,6)*0,5</t>
  </si>
  <si>
    <t>Parozábrana - skladba X2</t>
  </si>
  <si>
    <t>32</t>
  </si>
  <si>
    <t>62832001</t>
  </si>
  <si>
    <t>pás asfaltový natavitelný oxidovaný tl 3,5mm typu V60 S35 s vložkou ze skleněné rohože, s jemnozrnným minerálním posypem</t>
  </si>
  <si>
    <t>-1107965848</t>
  </si>
  <si>
    <t>18,086*1,1655 'Přepočtené koeficientem množství</t>
  </si>
  <si>
    <t>33</t>
  </si>
  <si>
    <t>998711101</t>
  </si>
  <si>
    <t>Přesun hmot tonážní pro izolace proti vodě, vlhkosti a plynům v objektech v do 6 m</t>
  </si>
  <si>
    <t>1767753428</t>
  </si>
  <si>
    <t>34</t>
  </si>
  <si>
    <t>998711192</t>
  </si>
  <si>
    <t>Příplatek k přesunu hmot tonážní 711 za zvětšený přesun do 100 m</t>
  </si>
  <si>
    <t>-1256987514</t>
  </si>
  <si>
    <t>712</t>
  </si>
  <si>
    <t>Povlakové krytiny</t>
  </si>
  <si>
    <t>35</t>
  </si>
  <si>
    <t>712361705</t>
  </si>
  <si>
    <t>Provedení povlakové krytiny střech do 10° fólií lepenou se svařovanými spoji</t>
  </si>
  <si>
    <t>513825242</t>
  </si>
  <si>
    <t>36</t>
  </si>
  <si>
    <t>712363352</t>
  </si>
  <si>
    <t>Povlakové krytiny střech do 10° z tvarovaných poplastovaných lišt délky 2 m koutová lišta vnitřní rš 100 mm</t>
  </si>
  <si>
    <t>m</t>
  </si>
  <si>
    <t>-981484434</t>
  </si>
  <si>
    <t>2*3,14*1,6</t>
  </si>
  <si>
    <t>37</t>
  </si>
  <si>
    <t>712363353</t>
  </si>
  <si>
    <t>Povlakové krytiny střech do 10° z tvarovaných poplastovaných lišt délky 2 m koutová lišta vnější rš 100 mm</t>
  </si>
  <si>
    <t>-1942597209</t>
  </si>
  <si>
    <t>38</t>
  </si>
  <si>
    <t>712861705</t>
  </si>
  <si>
    <t>Provedení povlakové krytiny vytažením na konstrukce fólií lepenou se svařovanými spoji</t>
  </si>
  <si>
    <t>-1391625759</t>
  </si>
  <si>
    <t>3,14*1,6*0,5</t>
  </si>
  <si>
    <t>39</t>
  </si>
  <si>
    <t>28342411</t>
  </si>
  <si>
    <t>fólie hydroizolační střešní mPVC s nakašírovaným PES rounem určená k lepení tl 1,5mm (účinná tloušťka)</t>
  </si>
  <si>
    <t>-123786472</t>
  </si>
  <si>
    <t>17,1600171600172*1,1655 'Přepočtené koeficientem množství</t>
  </si>
  <si>
    <t>40</t>
  </si>
  <si>
    <t>998712101</t>
  </si>
  <si>
    <t>Přesun hmot tonážní tonážní pro krytiny povlakové v objektech v do 6 m</t>
  </si>
  <si>
    <t>1829845005</t>
  </si>
  <si>
    <t>41</t>
  </si>
  <si>
    <t>998712192</t>
  </si>
  <si>
    <t>Příplatek k přesunu hmot tonážní 712 za zvětšený přesun do 100 m</t>
  </si>
  <si>
    <t>978486239</t>
  </si>
  <si>
    <t>713</t>
  </si>
  <si>
    <t>Izolace tepelné</t>
  </si>
  <si>
    <t>42</t>
  </si>
  <si>
    <t>713141136</t>
  </si>
  <si>
    <t>Montáž izolace tepelné střech plochých lepené za studena nízkoexpanzní (PUR) pěnou 1 vrstva desek</t>
  </si>
  <si>
    <t>1071898626</t>
  </si>
  <si>
    <t>3,14*1,2*1,2</t>
  </si>
  <si>
    <t>-0,6*0,6</t>
  </si>
  <si>
    <t>43</t>
  </si>
  <si>
    <t>28376105</t>
  </si>
  <si>
    <t>klín izolační z XPS spádový</t>
  </si>
  <si>
    <t>339599393</t>
  </si>
  <si>
    <t>3,14*1,2*1,2*0,1</t>
  </si>
  <si>
    <t>44</t>
  </si>
  <si>
    <t>998713101</t>
  </si>
  <si>
    <t>Přesun hmot tonážní pro izolace tepelné v objektech v do 6 m</t>
  </si>
  <si>
    <t>67977836</t>
  </si>
  <si>
    <t>45</t>
  </si>
  <si>
    <t>998713192</t>
  </si>
  <si>
    <t>Příplatek k přesunu hmot tonážní 713 za zvětšený přesun do 100 m</t>
  </si>
  <si>
    <t>175939302</t>
  </si>
  <si>
    <t>762</t>
  </si>
  <si>
    <t>Konstrukce tesařské</t>
  </si>
  <si>
    <t>46</t>
  </si>
  <si>
    <t>762342311</t>
  </si>
  <si>
    <t>Montáž laťování na střechách složitých sklonu do 60° osové vzdálenosti do 150 mm</t>
  </si>
  <si>
    <t>1806197711</t>
  </si>
  <si>
    <t>Poznámka k položce:_x000d_
Montáž laťování do oblouku průměr těla holubníku 3200 mm._x000d_
Latě z vnitřní plochy prořezávané pro vytvoření kruhového těla pro montáž krytiny._x000d_
Nutno započítat zvýšenou složitost do ceny měrné jednotky!!!!</t>
  </si>
  <si>
    <t>HOLUBNÍK - A.1.3.01 Tesařské prvky</t>
  </si>
  <si>
    <t>"Detail řez 1:10 - výkres č. 001 "</t>
  </si>
  <si>
    <t>(2*3,14*1,6)*20</t>
  </si>
  <si>
    <t>47</t>
  </si>
  <si>
    <t>762342316</t>
  </si>
  <si>
    <t>Montáž laťování na střechách složitých sklonu do 60° osové vzdálenosti přes 360 do 600 mm</t>
  </si>
  <si>
    <t>-2085407969</t>
  </si>
  <si>
    <t>3,15*20</t>
  </si>
  <si>
    <t>48</t>
  </si>
  <si>
    <t>60514114</t>
  </si>
  <si>
    <t>řezivo jehličnaté lať impregnovaná dl 4 m</t>
  </si>
  <si>
    <t>-425447116</t>
  </si>
  <si>
    <t>Vodorovné laťování</t>
  </si>
  <si>
    <t>(2*3,14*1,6)*20*0,04*0,06*1,05</t>
  </si>
  <si>
    <t>Svislé laťování</t>
  </si>
  <si>
    <t>3,15*20*0,04*0,06*1,05</t>
  </si>
  <si>
    <t>49</t>
  </si>
  <si>
    <t>762395000</t>
  </si>
  <si>
    <t>Spojovací prostředky krovů, bednění, laťování, nadstřešních konstrukcí</t>
  </si>
  <si>
    <t>293859615</t>
  </si>
  <si>
    <t>50</t>
  </si>
  <si>
    <t>762421027</t>
  </si>
  <si>
    <t>Obložení stropu z desek OSB tl 25 mm nebroušených na pero a drážku šroubovaných</t>
  </si>
  <si>
    <t>1059040196</t>
  </si>
  <si>
    <t>2*3,14*1,4*0,4</t>
  </si>
  <si>
    <t>2*3,14*1,4*0,25</t>
  </si>
  <si>
    <t>51</t>
  </si>
  <si>
    <t>762495000</t>
  </si>
  <si>
    <t>Spojovací prostředky pro montáž olištování, obložení stropů, střešních podhledů a stěn</t>
  </si>
  <si>
    <t>-596366824</t>
  </si>
  <si>
    <t>52</t>
  </si>
  <si>
    <t>762723411</t>
  </si>
  <si>
    <t>Montáž prostorové vázané kce s ocelovými spojkami z lepených hranolů průřezové pl do 120 cm2</t>
  </si>
  <si>
    <t>-2073628393</t>
  </si>
  <si>
    <t>"Detail uchycení bidla - výkres č. 002"</t>
  </si>
  <si>
    <t>"Kotvení modulů do sloupků - výkres č. 004"</t>
  </si>
  <si>
    <t>"Věnec atiky - půdorys- výkres č. 005"</t>
  </si>
  <si>
    <t>"S1 - 60/88 mm" 2,875*10</t>
  </si>
  <si>
    <t>"S2 - 60/137 mm" 2,875*10</t>
  </si>
  <si>
    <t>Trámky</t>
  </si>
  <si>
    <t>"T1 - 60/100 mm" 2,76*1</t>
  </si>
  <si>
    <t>"T2 - 60/100 mm" 2,76*1</t>
  </si>
  <si>
    <t>"T3 - 60/100 mm" 2,177*2</t>
  </si>
  <si>
    <t>"T4 - 60/100 mm" 0,984*10</t>
  </si>
  <si>
    <t>"T5 - 60/100 mm" 0,910*2</t>
  </si>
  <si>
    <t>"T6 - 60/100 mm" 0,38*4</t>
  </si>
  <si>
    <t>"T7 - 60/100 mm" 0,408*4</t>
  </si>
  <si>
    <t>"T8 - 60/100 mm" 0,984*10</t>
  </si>
  <si>
    <t>"V1 - 120/60 mm" 0,915*10</t>
  </si>
  <si>
    <t>"V2 - 120/40 mm" 0,566*20</t>
  </si>
  <si>
    <t>"V3 - 120/20 mm - dubová podložka" 0,479*20</t>
  </si>
  <si>
    <t>"V4 - 148/60 mm" 0,538*20</t>
  </si>
  <si>
    <t>53</t>
  </si>
  <si>
    <t>61223267</t>
  </si>
  <si>
    <t>hranol konstrukční KVH lepený průřezu 40x80-280mm pohledový</t>
  </si>
  <si>
    <t>-1415025176</t>
  </si>
  <si>
    <t>"S1 - 60/88 mm" 2,875*10*0,06*0,088*1,05</t>
  </si>
  <si>
    <t>"S2 - 60/137 mm" 2,875*10*0,06*0,137*1,05</t>
  </si>
  <si>
    <t>"T1 - 60/100 mm" 2,76*1*0,06*0,1*1,05</t>
  </si>
  <si>
    <t>"T2 - 60/100 mm" 2,76*1*0,06*0,1*1,05</t>
  </si>
  <si>
    <t>"T3 - 60/100 mm" 2,177*2*0,06*0,1*1,05</t>
  </si>
  <si>
    <t>"T4 - 60/100 mm" 0,984*10*0,06*0,1*1,05</t>
  </si>
  <si>
    <t>"T5 - 60/100 mm" 0,910*2*0,06*0,1*1,05</t>
  </si>
  <si>
    <t>"T6 - 60/100 mm" 0,38*4*0,06*0,1*1,05</t>
  </si>
  <si>
    <t>"T7 - 60/100 mm" 0,408*4*0,06*0,1*1,05</t>
  </si>
  <si>
    <t>"T8 - 60/100 mm" 0,984*10*0,06*0,1*1,05</t>
  </si>
  <si>
    <t>"V1 - 120/60 mm" 0,915*10*0,12*0,06*1,05</t>
  </si>
  <si>
    <t>"V2 - 120/40 mm" 0,566*20*0,12*0,04*1,05</t>
  </si>
  <si>
    <t>"V3 - 120/20 mm - dubová podložka" 0,479*20*0</t>
  </si>
  <si>
    <t>"V4 - 148/60 mm" 0,538*20*0,148*0,06*1,05</t>
  </si>
  <si>
    <t>54</t>
  </si>
  <si>
    <t>60556100</t>
  </si>
  <si>
    <t>řezivo dubové sušené tl 30mm</t>
  </si>
  <si>
    <t>602900167</t>
  </si>
  <si>
    <t xml:space="preserve">"V3 - 120/20 mm - dubová podložka" </t>
  </si>
  <si>
    <t>0,12*0,02*0,479*20*1,05</t>
  </si>
  <si>
    <t>55</t>
  </si>
  <si>
    <t>762795000</t>
  </si>
  <si>
    <t>Spojovací prostředky pro montáž prostorových vázaných kcí</t>
  </si>
  <si>
    <t>977717601</t>
  </si>
  <si>
    <t>Poznámka k položce:_x000d_
Kompletní spojovací materiál dle výkresové části A.1.3.04 Tesařské prvky</t>
  </si>
  <si>
    <t>"V3 - 120/20 mm - dubová podložka" 0,479*20*0,12*0,02*1,05</t>
  </si>
  <si>
    <t>56</t>
  </si>
  <si>
    <t>762-Světlík</t>
  </si>
  <si>
    <t xml:space="preserve">D+M Světlík kopulový  otevíravý , PC manžeta 150 mm - 700/700 mm</t>
  </si>
  <si>
    <t>Soubor</t>
  </si>
  <si>
    <t>-1553806024</t>
  </si>
  <si>
    <t>Poznámka k položce:_x000d_
Kompletní provedení dle PD_x000d_
otevíravý světlík určený k větrání ploché střechy, rám plastový, běžné zasklení PMMA kopule + PC deska, barva zasklení čirá, barva rámu bílá, manžeta výšky 15 cm, rozměry, 70×70 cm</t>
  </si>
  <si>
    <t>57</t>
  </si>
  <si>
    <t>998762101</t>
  </si>
  <si>
    <t>Přesun hmot tonážní pro kce tesařské v objektech v do 6 m</t>
  </si>
  <si>
    <t>-685241604</t>
  </si>
  <si>
    <t>58</t>
  </si>
  <si>
    <t>998762181</t>
  </si>
  <si>
    <t>Příplatek k přesunu hmot tonážní 762 prováděný bez použití mechanizace</t>
  </si>
  <si>
    <t>535949259</t>
  </si>
  <si>
    <t>59</t>
  </si>
  <si>
    <t>998762194</t>
  </si>
  <si>
    <t>Příplatek k přesunu hmot tonážní 762 za zvětšený přesun do 1000 m</t>
  </si>
  <si>
    <t>585459694</t>
  </si>
  <si>
    <t>764</t>
  </si>
  <si>
    <t>Konstrukce klempířské</t>
  </si>
  <si>
    <t>60</t>
  </si>
  <si>
    <t>764141335R</t>
  </si>
  <si>
    <t>Krytina střechy z tabulí z TiZn lesklého plechu tl. 1 mm, svislé stěny / oblé - imitace bobrovky dle PD</t>
  </si>
  <si>
    <t>2137684220</t>
  </si>
  <si>
    <t>"Pohled západní - výkres č. 014"</t>
  </si>
  <si>
    <t>"Pohled jižní - výkres č. 015"</t>
  </si>
  <si>
    <t>"Pohled východní - výkres č. 016"</t>
  </si>
  <si>
    <t>"Pohled severní - výkres č. 017"</t>
  </si>
  <si>
    <t>"K5 - Fasádní obklad - výkres č. 005 "</t>
  </si>
  <si>
    <t>(2*3,14*1,6)*3,3</t>
  </si>
  <si>
    <t>61</t>
  </si>
  <si>
    <t>764244306</t>
  </si>
  <si>
    <t>Oplechování horních ploch a nadezdívek bez rohů z TiZn lesklého plechu kotvené rš 500 mm</t>
  </si>
  <si>
    <t>-513371313</t>
  </si>
  <si>
    <t xml:space="preserve">HOLUBNÍK - A.1.3.0-  Klempířské prvky</t>
  </si>
  <si>
    <t>K1</t>
  </si>
  <si>
    <t>62</t>
  </si>
  <si>
    <t>764248311</t>
  </si>
  <si>
    <t>Oplechování římsy rovné mechanicky kotvené z TiZn lesklého plechu rš přes 670 mm</t>
  </si>
  <si>
    <t>-1403675649</t>
  </si>
  <si>
    <t>HOLUBNÍK - A.1.3.02 Truhlářské prvky</t>
  </si>
  <si>
    <t>"Chrlič - výkres č. 006" - K4</t>
  </si>
  <si>
    <t>(0,2+0,35+0,35)*1,7</t>
  </si>
  <si>
    <t>"Výletový otvor - výkres č. 005" - K3</t>
  </si>
  <si>
    <t>0,8*0,6*1</t>
  </si>
  <si>
    <t>"Vletové otvory- výkres č. 004" - K2</t>
  </si>
  <si>
    <t>0,5*2*8</t>
  </si>
  <si>
    <t>63</t>
  </si>
  <si>
    <t>998764101</t>
  </si>
  <si>
    <t>Přesun hmot tonážní pro konstrukce klempířské v objektech v do 6 m</t>
  </si>
  <si>
    <t>-1255763403</t>
  </si>
  <si>
    <t>64</t>
  </si>
  <si>
    <t>998764192</t>
  </si>
  <si>
    <t>Příplatek k přesunu hmot tonážní 764 za zvětšený přesun do 100 m</t>
  </si>
  <si>
    <t>1525628804</t>
  </si>
  <si>
    <t>765</t>
  </si>
  <si>
    <t>Krytina skládaná</t>
  </si>
  <si>
    <t>65</t>
  </si>
  <si>
    <t>765191021</t>
  </si>
  <si>
    <t>Montáž pojistné hydroizolační nebo parotěsné fólie kladené ve sklonu přes 20° s lepenými spoji na krokve</t>
  </si>
  <si>
    <t>-1251573530</t>
  </si>
  <si>
    <t>(2*3,14*1,6)*3,1</t>
  </si>
  <si>
    <t>66</t>
  </si>
  <si>
    <t>28329036</t>
  </si>
  <si>
    <t>fólie kontaktní difuzně propustná pro doplňkovou hydroizolační vrstvu, třívrstvá mikroporézní PP 150g/m2 s integrovanou samolepící páskou</t>
  </si>
  <si>
    <t>-106023588</t>
  </si>
  <si>
    <t>31,149*1,1 'Přepočtené koeficientem množství</t>
  </si>
  <si>
    <t>67</t>
  </si>
  <si>
    <t>998765101</t>
  </si>
  <si>
    <t>Přesun hmot tonážní pro krytiny skládané v objektech v do 6 m</t>
  </si>
  <si>
    <t>1628940443</t>
  </si>
  <si>
    <t>68</t>
  </si>
  <si>
    <t>998765192</t>
  </si>
  <si>
    <t>Příplatek k přesunu hmot tonážní 765 za zvětšený přesun do 100 m</t>
  </si>
  <si>
    <t>2136203376</t>
  </si>
  <si>
    <t>766</t>
  </si>
  <si>
    <t>Konstrukce truhlářské</t>
  </si>
  <si>
    <t>69</t>
  </si>
  <si>
    <t>Modul A1</t>
  </si>
  <si>
    <t>D+M Modul A1 2395/861/300mm viz PD část A.1.3.02 - v.č.001</t>
  </si>
  <si>
    <t>soubor</t>
  </si>
  <si>
    <t>-219806887</t>
  </si>
  <si>
    <t xml:space="preserve">Poznámka k položce:_x000d_
Kompletní dodávka prvku včetně spojovacích prvků, drobného spotřebního materiálu, přesunu hmot a dopravy na stavbu._x000d_
</t>
  </si>
  <si>
    <t>"Modul A - výkres č. 001 "</t>
  </si>
  <si>
    <t>1+1</t>
  </si>
  <si>
    <t>70</t>
  </si>
  <si>
    <t>Modul A2</t>
  </si>
  <si>
    <t>D+M Modul A2 2395/861/300mm viz PD část A.1.3.02 - v.č.001</t>
  </si>
  <si>
    <t>-1239697548</t>
  </si>
  <si>
    <t>Poznámka k položce:_x000d_
Kompletní dodávka prvku včetně spojovacích prvků, drobného spotřebního materiálu, přesunu hmot a dopravy na stavbu.</t>
  </si>
  <si>
    <t>71</t>
  </si>
  <si>
    <t>Modul B1</t>
  </si>
  <si>
    <t>D+M Modul B1 2395/861/300mm viz PD část A.1.3.02 - v.č.002</t>
  </si>
  <si>
    <t>1770859045</t>
  </si>
  <si>
    <t>"Modul B - výkres č. 002 "</t>
  </si>
  <si>
    <t>72</t>
  </si>
  <si>
    <t>Modul B2</t>
  </si>
  <si>
    <t>D+M Modul B2 2395/861/300mm viz PD část A.1.3.02 - v.č.002</t>
  </si>
  <si>
    <t>372609592</t>
  </si>
  <si>
    <t>73</t>
  </si>
  <si>
    <t>Modul C1</t>
  </si>
  <si>
    <t>D+M Modul C1 2395/861/300mm viz PD část A.1.3.02 - v.č.003</t>
  </si>
  <si>
    <t>322107318</t>
  </si>
  <si>
    <t>"Modul C- výkres č. 0023</t>
  </si>
  <si>
    <t>74</t>
  </si>
  <si>
    <t>Modul C2</t>
  </si>
  <si>
    <t>D+M Modul C2 2395/861/300mm viz PD část A.1.3.02 - v.č.003</t>
  </si>
  <si>
    <t>-849759710</t>
  </si>
  <si>
    <t>75</t>
  </si>
  <si>
    <t>Modul L1</t>
  </si>
  <si>
    <t xml:space="preserve">D+M L1 - Vletový otvor viz  PD část A.1.3.02 - v.č.004</t>
  </si>
  <si>
    <t>1960111256</t>
  </si>
  <si>
    <t>"Vletový otvor- výkres č. 004 - L1</t>
  </si>
  <si>
    <t>sdružený box o dvou vletových otvorech</t>
  </si>
  <si>
    <t>76</t>
  </si>
  <si>
    <t>Modul L2</t>
  </si>
  <si>
    <t>D+M L2 - Výletový otvor viz PD část A.1.3.02 - v.č.005</t>
  </si>
  <si>
    <t>-1740491279</t>
  </si>
  <si>
    <t>"Výletový otvor- výkres č. 005 - L2</t>
  </si>
  <si>
    <t>77</t>
  </si>
  <si>
    <t>Modul L3</t>
  </si>
  <si>
    <t>D+M L3 - Chrlič viz PD část A.1.3.02 - v.č.006</t>
  </si>
  <si>
    <t>2004038307</t>
  </si>
  <si>
    <t>"Chrlič- výkres č. 006 - L3</t>
  </si>
  <si>
    <t>767</t>
  </si>
  <si>
    <t>Konstrukce zámečnické</t>
  </si>
  <si>
    <t>78</t>
  </si>
  <si>
    <t>767/Z1</t>
  </si>
  <si>
    <t>D+M Z1 Kovový poklop se zámkem 950/950 mm viz PD část A.1.3.04</t>
  </si>
  <si>
    <t>-973087173</t>
  </si>
  <si>
    <t>HOLUBNÍK - A.1.3.04 Zámečnické prvky</t>
  </si>
  <si>
    <t>Z1</t>
  </si>
  <si>
    <t>79</t>
  </si>
  <si>
    <t>767/Z2</t>
  </si>
  <si>
    <t>D+M Z2 Pororoštové podlahy v holubníku viz PD část A.1.3.04 v.č. 002</t>
  </si>
  <si>
    <t>928105020</t>
  </si>
  <si>
    <t>Poznámka k položce:_x000d_
Kompletní provedení včetně nosného rámu v provedení žárový zinek._x000d_
Kompletní dodávka prvku včetně spojovacích prvků, drobného spotřebního materiálu, přesunu hmot a dopravy na stavbu.</t>
  </si>
  <si>
    <t>"Půdorys - výkres č. 002" Z2</t>
  </si>
  <si>
    <t>80</t>
  </si>
  <si>
    <t>767/Z3</t>
  </si>
  <si>
    <t xml:space="preserve">D+M Z3  Madlo v holubníku viz PD část A.1.3.04 </t>
  </si>
  <si>
    <t>174710750</t>
  </si>
  <si>
    <t>Z3 - Madlo svařenec z ocelových tyčí pr. 20 mm</t>
  </si>
  <si>
    <t>81</t>
  </si>
  <si>
    <t>767/Z4</t>
  </si>
  <si>
    <t xml:space="preserve">D+M Z4  Stupadlo  viz PD část A.1.3.04 </t>
  </si>
  <si>
    <t>2014670593</t>
  </si>
  <si>
    <t>Z4 - Stupadlo svařenec z ocelových tyčí pr. 20 mm</t>
  </si>
  <si>
    <t>82</t>
  </si>
  <si>
    <t>767/Z5</t>
  </si>
  <si>
    <t>D+M Z2 Bidlo viz PD část A.1.3.04 v.č. 005</t>
  </si>
  <si>
    <t>-1686161779</t>
  </si>
  <si>
    <t>Poznámka k položce:_x000d_
Kompletní provedení včetně kotevního rámu v provedení žárový zinek._x000d_
Kompletní dodávka prvku včetně spojovacích prvků, drobného spotřebního materiálu, přesunu hmot a dopravy na stavbu.</t>
  </si>
  <si>
    <t>"Bidlo - výkres č. 005" Z5</t>
  </si>
  <si>
    <t>83</t>
  </si>
  <si>
    <t>767/LANO</t>
  </si>
  <si>
    <t>D+M Polyesterové lano pr. 16 mm s ocelovým jádrem včetně kotevních spon.</t>
  </si>
  <si>
    <t>mb</t>
  </si>
  <si>
    <t>-362885552</t>
  </si>
  <si>
    <t>777</t>
  </si>
  <si>
    <t>Podlahy lité</t>
  </si>
  <si>
    <t>84</t>
  </si>
  <si>
    <t>777131113</t>
  </si>
  <si>
    <t>Penetrační polyuretanový nátěr podlahy na vlhký nebo nenasákavý podklad</t>
  </si>
  <si>
    <t>-419232250</t>
  </si>
  <si>
    <t>85</t>
  </si>
  <si>
    <t>777131121</t>
  </si>
  <si>
    <t>Prosyp penetračních nátěrů podkladu podlahy pískem v množství do 0,5 kg/m2</t>
  </si>
  <si>
    <t>1955244056</t>
  </si>
  <si>
    <t>86</t>
  </si>
  <si>
    <t>777621121</t>
  </si>
  <si>
    <t>Krycí polyuretanový průmyslový nátěr podlahy</t>
  </si>
  <si>
    <t>857391414</t>
  </si>
  <si>
    <t>002 - Architektonicko stavební část - Pobytové schody</t>
  </si>
  <si>
    <t>121151103</t>
  </si>
  <si>
    <t>Sejmutí ornice plochy do 100 m2 tl vrstvy do 200 mm strojně</t>
  </si>
  <si>
    <t>312617963</t>
  </si>
  <si>
    <t>POBYTOVÉ SCHODY</t>
  </si>
  <si>
    <t>"Výkres základů - pobytové schody - výkres č. 010"</t>
  </si>
  <si>
    <t>"Řez AA - pobytové schody - výkres č. 013"</t>
  </si>
  <si>
    <t>3,14*4,4*4,4/360*47</t>
  </si>
  <si>
    <t>122151101</t>
  </si>
  <si>
    <t>Odkopávky a prokopávky nezapažené v hornině třídy těžitelnosti I skupiny 1 a 2 objem do 20 m3 strojně</t>
  </si>
  <si>
    <t>-712811757</t>
  </si>
  <si>
    <t>3,14*4,4*4,4/360*47*0,3</t>
  </si>
  <si>
    <t>Odkopání svahu</t>
  </si>
  <si>
    <t>2,5</t>
  </si>
  <si>
    <t>1795794492</t>
  </si>
  <si>
    <t>-837992999</t>
  </si>
  <si>
    <t>897165200</t>
  </si>
  <si>
    <t>175111101</t>
  </si>
  <si>
    <t>Obsypání potrubí ručně sypaninou bez prohození, uloženou do 3 m</t>
  </si>
  <si>
    <t>-1973790766</t>
  </si>
  <si>
    <t>1414050126</t>
  </si>
  <si>
    <t>181911101</t>
  </si>
  <si>
    <t>Úprava pláně v hornině třídy těžitelnosti I skupiny 1 až 2 bez zhutnění ručně</t>
  </si>
  <si>
    <t>-248520473</t>
  </si>
  <si>
    <t>182311123</t>
  </si>
  <si>
    <t>Rozprostření ornice ve svahu přes 1:5 tl vrstvy do 200 mm ručně</t>
  </si>
  <si>
    <t>1773435469</t>
  </si>
  <si>
    <t>182351023</t>
  </si>
  <si>
    <t>Rozprostření ornice pl do 100 m2 ve svahu přes 1:5 tl vrstvy do 200 mm strojně</t>
  </si>
  <si>
    <t>1507413436</t>
  </si>
  <si>
    <t>-1442427523</t>
  </si>
  <si>
    <t>3,14*4,4*4,4/360*47*0,25</t>
  </si>
  <si>
    <t>273313811</t>
  </si>
  <si>
    <t>Základové desky z betonu tř. C 25/30</t>
  </si>
  <si>
    <t>-1206431725</t>
  </si>
  <si>
    <t>273351121</t>
  </si>
  <si>
    <t>Zřízení bednění základových desek</t>
  </si>
  <si>
    <t>116639700</t>
  </si>
  <si>
    <t>(3,7+3,7+3,7+0,58)*0,3</t>
  </si>
  <si>
    <t>273351122</t>
  </si>
  <si>
    <t>Odstranění bednění základových desek</t>
  </si>
  <si>
    <t>-41199593</t>
  </si>
  <si>
    <t>273362021</t>
  </si>
  <si>
    <t>Výztuž základových desek svařovanými sítěmi Kari</t>
  </si>
  <si>
    <t>-1688561554</t>
  </si>
  <si>
    <t>Síť KARI 6/10/2x3m (KH 30) - 4,4 kg/m2 - při obou površích</t>
  </si>
  <si>
    <t>3,14*4,4*4,4/360*47*4,44*2*1,2/1000</t>
  </si>
  <si>
    <t>430321414</t>
  </si>
  <si>
    <t>Schodišťová konstrukce a rampa ze ŽB tř. C 25/30</t>
  </si>
  <si>
    <t>2098900449</t>
  </si>
  <si>
    <t>Poznámka k položce:_x000d_
Povrchová úprava pohledový beton</t>
  </si>
  <si>
    <t>"Půdorys - pobytové schody - výkres č. 011"</t>
  </si>
  <si>
    <t>"Pohled zhora - pobytové schody - výkres č. 012"</t>
  </si>
  <si>
    <t xml:space="preserve">Křivočaré stupně 300/450 </t>
  </si>
  <si>
    <t>(0,58+0,94+1,23+1,61+1,98+2,34+2,79)*0,3*0,45/2</t>
  </si>
  <si>
    <t>Horní podesta</t>
  </si>
  <si>
    <t>(2,79+3,62)/2*1*0,25</t>
  </si>
  <si>
    <t>Hlavní masa schodiště</t>
  </si>
  <si>
    <t>(0,58+2,34)/2*(0,3+1,5)/2*2,25</t>
  </si>
  <si>
    <t>Zadní stěna</t>
  </si>
  <si>
    <t>3,62*0,25*2,1</t>
  </si>
  <si>
    <t>Boční stěny vnitřního skladu</t>
  </si>
  <si>
    <t>1,45*2*0,25*2</t>
  </si>
  <si>
    <t>Odpočet otvoru</t>
  </si>
  <si>
    <t>-0,7*0,25*(1,2+1,85)/2</t>
  </si>
  <si>
    <t>430361821</t>
  </si>
  <si>
    <t>Výztuž schodišťové konstrukce a rampy betonářskou ocelí 10 505</t>
  </si>
  <si>
    <t>570339794</t>
  </si>
  <si>
    <t>STATIKA - tvar avýztuž ŽB schodů</t>
  </si>
  <si>
    <t>R 10</t>
  </si>
  <si>
    <t>0,113</t>
  </si>
  <si>
    <t>430362021</t>
  </si>
  <si>
    <t>Výztuž schodišťové konstrukce a rampy svařovanými sítěmi Kari</t>
  </si>
  <si>
    <t>984064140</t>
  </si>
  <si>
    <t>Síť KARI 8/15/2x3m (KY 50)</t>
  </si>
  <si>
    <t>0,127</t>
  </si>
  <si>
    <t>431351125</t>
  </si>
  <si>
    <t>Zřízení bednění podest schodišť a ramp křivočarých v do 4 m</t>
  </si>
  <si>
    <t>-1398829215</t>
  </si>
  <si>
    <t>Bočnice</t>
  </si>
  <si>
    <t>3,7*2,1*2</t>
  </si>
  <si>
    <t>3,65*2,1</t>
  </si>
  <si>
    <t>0,65*0,35</t>
  </si>
  <si>
    <t>Vnitřní prostor skladu</t>
  </si>
  <si>
    <t>(1,2+1,2+2,4+3,4)*(1,2+1,85)/2</t>
  </si>
  <si>
    <t>(2,34+3,4)/2/1,2*2</t>
  </si>
  <si>
    <t>431351126</t>
  </si>
  <si>
    <t>Odstranění bednění podest schodišť a ramp křivočarých v do 4 m</t>
  </si>
  <si>
    <t>-145735708</t>
  </si>
  <si>
    <t>434351145</t>
  </si>
  <si>
    <t>Zřízení bednění stupňů křivočarých schodišť</t>
  </si>
  <si>
    <t>987263404</t>
  </si>
  <si>
    <t>(0,58+0,94+1,23+1,61+1,98+2,34+2,79)*0,3</t>
  </si>
  <si>
    <t>434351146</t>
  </si>
  <si>
    <t>Odstranění bednění stupňů křivočarých schodišť</t>
  </si>
  <si>
    <t>1320416312</t>
  </si>
  <si>
    <t>1662801263</t>
  </si>
  <si>
    <t>767220130</t>
  </si>
  <si>
    <t>Montáž zábradlí schodišťového hm nad 25 kg z trubek do zdi</t>
  </si>
  <si>
    <t>-1016198093</t>
  </si>
  <si>
    <t>"Zábradlí - výkres č. 007"</t>
  </si>
  <si>
    <t>Ocel kruhová R 16 - 1,72 kg/mb</t>
  </si>
  <si>
    <t>2,446+1,18+2,4</t>
  </si>
  <si>
    <t>767220191</t>
  </si>
  <si>
    <t>Příplatek k montáži zábradlí z trubek za vytvoření ohybu</t>
  </si>
  <si>
    <t>-1512488249</t>
  </si>
  <si>
    <t>767995113</t>
  </si>
  <si>
    <t>Montáž atypických zámečnických konstrukcí hm přes 10 do 20 kg</t>
  </si>
  <si>
    <t>-307126764</t>
  </si>
  <si>
    <t>(2,446+2,169)/2*6*1,72</t>
  </si>
  <si>
    <t>(1,18+0,91)/2*6*1,72</t>
  </si>
  <si>
    <t>1,15*4*1,72</t>
  </si>
  <si>
    <t>2,4*6*1,72</t>
  </si>
  <si>
    <t>Stožár pro uchycení lana</t>
  </si>
  <si>
    <t>trubka bezešvá silnostěnná - mb/5,77 kg</t>
  </si>
  <si>
    <t>(2,1+4,975)*5,77</t>
  </si>
  <si>
    <t>13010014</t>
  </si>
  <si>
    <t>tyč ocelová kruhová jakost S235JR (11 375) D 16mm</t>
  </si>
  <si>
    <t>549909321</t>
  </si>
  <si>
    <t>Poznámka k položce:_x000d_
Hmotnost: 1,72 kg/m</t>
  </si>
  <si>
    <t>(2,446+2,169)/2*6*1,72/1000</t>
  </si>
  <si>
    <t>(1,18+0,91)/2*6*1,72/1000</t>
  </si>
  <si>
    <t>1,15*4*1,72/1000</t>
  </si>
  <si>
    <t>2,4*6*1,72/1000</t>
  </si>
  <si>
    <t>0,068*1,05 'Přepočtené koeficientem množství</t>
  </si>
  <si>
    <t>130R KP</t>
  </si>
  <si>
    <t>Kotevní plech kruhový r=30mmtl. 2 mm - výpalek</t>
  </si>
  <si>
    <t>851183328</t>
  </si>
  <si>
    <t>Krycí prvek kotvení schodišťového zábradlí</t>
  </si>
  <si>
    <t>14011028</t>
  </si>
  <si>
    <t>trubka ocelová bezešvá hladká jakost 11 353 51x5,0mm</t>
  </si>
  <si>
    <t>-801114022</t>
  </si>
  <si>
    <t>(2,1+4,975)</t>
  </si>
  <si>
    <t>767995R</t>
  </si>
  <si>
    <t>Montáž atypických zámečnických konstrukcí - povrchová úprava žárový zinek</t>
  </si>
  <si>
    <t>1916015175</t>
  </si>
  <si>
    <t>767/001</t>
  </si>
  <si>
    <t>D+M Ocelové dveře do skaldovacího prostoru</t>
  </si>
  <si>
    <t>1088705145</t>
  </si>
  <si>
    <t>Poznámka k položce:_x000d_
Dodávka a montáž zámečnického prvku:_x000d_
- Dveře do skladovacího prostoru_x000d_
- Kompletní dodávka dle výkresových podkladů_x000d_
- A.1.3.04 - výkres č.008.</t>
  </si>
  <si>
    <t>"Dveře do skladovacího prostoru - výkres č. 008"</t>
  </si>
  <si>
    <t>953961114</t>
  </si>
  <si>
    <t>Kotvy chemickým tmelem M 16 hl 125 mm do betonu, ŽB nebo kamene s vyvrtáním otvoru</t>
  </si>
  <si>
    <t>452383431</t>
  </si>
  <si>
    <t>Zábradlí</t>
  </si>
  <si>
    <t>Dveře</t>
  </si>
  <si>
    <t>3+3+1</t>
  </si>
  <si>
    <t>998767101</t>
  </si>
  <si>
    <t>Přesun hmot tonážní pro zámečnické konstrukce v objektech v do 6 m</t>
  </si>
  <si>
    <t>-1845933404</t>
  </si>
  <si>
    <t>998767192</t>
  </si>
  <si>
    <t>Příplatek k přesunu hmot tonážní 767 za zvětšený přesun do 100 m</t>
  </si>
  <si>
    <t>-1265298754</t>
  </si>
  <si>
    <t>003 - Uzemnění a hromosvod</t>
  </si>
  <si>
    <t>Položkový rozpočet zpracován dle části PD Stavba městského holubníku park Vítkov, Praha 3 - část A.4 ELEKTRO vypracovaný ing. Jaroslav Zvonař ve stupni DSP+ DPS z data 2022-03.</t>
  </si>
  <si>
    <t xml:space="preserve">    741 - Elektroinstalace - silnoproud</t>
  </si>
  <si>
    <t>M - Práce a dodávky M</t>
  </si>
  <si>
    <t xml:space="preserve">    46-M - Zemní práce při extr.mont.pracích</t>
  </si>
  <si>
    <t>741</t>
  </si>
  <si>
    <t>Elektroinstalace - silnoproud</t>
  </si>
  <si>
    <t>741410001</t>
  </si>
  <si>
    <t>Montáž vodič uzemňovací pásek D do 120 mm2 na povrchu</t>
  </si>
  <si>
    <t>1636321753</t>
  </si>
  <si>
    <t>35442062</t>
  </si>
  <si>
    <t>pás zemnící 30x4mm FeZn</t>
  </si>
  <si>
    <t>-852869645</t>
  </si>
  <si>
    <t>741410003</t>
  </si>
  <si>
    <t>Montáž vodič uzemňovací drát nebo lano D do 10 mm na povrchu</t>
  </si>
  <si>
    <t>-1255719156</t>
  </si>
  <si>
    <t>35441073</t>
  </si>
  <si>
    <t>drát D 10mm FeZn</t>
  </si>
  <si>
    <t>1401833905</t>
  </si>
  <si>
    <t>741420001</t>
  </si>
  <si>
    <t>Montáž drát nebo lano hromosvodné svodové D do 10 mm s podpěrou</t>
  </si>
  <si>
    <t>-256496626</t>
  </si>
  <si>
    <t>15+20</t>
  </si>
  <si>
    <t>35441077</t>
  </si>
  <si>
    <t>drát D 8mm AlMgSi</t>
  </si>
  <si>
    <t>2028048079</t>
  </si>
  <si>
    <t>35442136</t>
  </si>
  <si>
    <t>drát D 8/11 mm AlMgSi + PVC</t>
  </si>
  <si>
    <t>1300023142</t>
  </si>
  <si>
    <t>34571051</t>
  </si>
  <si>
    <t>trubka elektroinstalační ohebná EN 500 86-1141 (chránička) D 22,9/28,5mm</t>
  </si>
  <si>
    <t>-2873440</t>
  </si>
  <si>
    <t>35441550</t>
  </si>
  <si>
    <t>podpěra vedení FeZn na lepenkovou krytinu a eternit 100mm</t>
  </si>
  <si>
    <t>1294580822</t>
  </si>
  <si>
    <t>741420022</t>
  </si>
  <si>
    <t>Montáž svorka hromosvodná se 3 a více šrouby</t>
  </si>
  <si>
    <t>978901634</t>
  </si>
  <si>
    <t>35442035</t>
  </si>
  <si>
    <t>svorka uzemnění nerez zkušební, 62mm</t>
  </si>
  <si>
    <t>-383438761</t>
  </si>
  <si>
    <t>35431030</t>
  </si>
  <si>
    <t>svorka uzemnění FeZn k jímací tyči, 72 x40 mm</t>
  </si>
  <si>
    <t>-1470679053</t>
  </si>
  <si>
    <t>35431027</t>
  </si>
  <si>
    <t>svorka uzemnění FeZn křížová diagonální</t>
  </si>
  <si>
    <t>310959913</t>
  </si>
  <si>
    <t>35431000</t>
  </si>
  <si>
    <t>svorka uzemnění FeZn univerzální</t>
  </si>
  <si>
    <t>-812194521</t>
  </si>
  <si>
    <t>35431012</t>
  </si>
  <si>
    <t>svorka uzemnění FeZn spojovací s příložkou</t>
  </si>
  <si>
    <t>-954726575</t>
  </si>
  <si>
    <t>35442052</t>
  </si>
  <si>
    <t>svorka uzemnění nerez 2 1/2" - 77mm</t>
  </si>
  <si>
    <t>-539244040</t>
  </si>
  <si>
    <t>35431019</t>
  </si>
  <si>
    <t>svorka uzemnění FeZn připojovací na kovové části pro 1 vodič D 7-10 mm -plochá, 2 šrouby</t>
  </si>
  <si>
    <t>769298029</t>
  </si>
  <si>
    <t>35441986</t>
  </si>
  <si>
    <t>svorka odbočovací a spojovací pro pásek 30x4 mm, FeZn</t>
  </si>
  <si>
    <t>750982197</t>
  </si>
  <si>
    <t>35441996</t>
  </si>
  <si>
    <t>svorka odbočovací a spojovací pro spojování kruhových a páskových vodičů, FeZn</t>
  </si>
  <si>
    <t>298504346</t>
  </si>
  <si>
    <t>35442233</t>
  </si>
  <si>
    <t>krabice pro zkušební svorku do země - se zakulacenými rohy šedá</t>
  </si>
  <si>
    <t>19713062</t>
  </si>
  <si>
    <t>741420054</t>
  </si>
  <si>
    <t>Montáž vedení hromosvodné-tvarování prvku</t>
  </si>
  <si>
    <t>1833461473</t>
  </si>
  <si>
    <t>741420083</t>
  </si>
  <si>
    <t>Montáž vedení hromosvodné-štítek k označení svodu</t>
  </si>
  <si>
    <t>-847469508</t>
  </si>
  <si>
    <t>741420084</t>
  </si>
  <si>
    <t>Montáž vedení hromosvodné-vodotěsná ucpávka</t>
  </si>
  <si>
    <t>-1159664042</t>
  </si>
  <si>
    <t>35442122</t>
  </si>
  <si>
    <t>průchodka kruhových vodičů 8-10 mm do základu a stěny 100-300 mm</t>
  </si>
  <si>
    <t>-1731266568</t>
  </si>
  <si>
    <t>35442112</t>
  </si>
  <si>
    <t>manžeta těsnící pro kruhový vodič</t>
  </si>
  <si>
    <t>-1810449796</t>
  </si>
  <si>
    <t>741430005</t>
  </si>
  <si>
    <t>Montáž tyč jímací délky do 3 m na stojan</t>
  </si>
  <si>
    <t>711613192</t>
  </si>
  <si>
    <t>ELEKTRO-REVIZE</t>
  </si>
  <si>
    <t>Provedení výchozí revize a vypracování revizní zprávy</t>
  </si>
  <si>
    <t>2091840668</t>
  </si>
  <si>
    <t>35442237</t>
  </si>
  <si>
    <t>bezpečnostní tabulka plast (A5)</t>
  </si>
  <si>
    <t>-984358570</t>
  </si>
  <si>
    <t>Práce a dodávky M</t>
  </si>
  <si>
    <t>46-M</t>
  </si>
  <si>
    <t>Zemní práce při extr.mont.pracích</t>
  </si>
  <si>
    <t>460161142</t>
  </si>
  <si>
    <t>Hloubení kabelových rýh ručně š 35 cm hl 50 cm v hornině tř I skupiny 3</t>
  </si>
  <si>
    <t>-1199935855</t>
  </si>
  <si>
    <t>460431152</t>
  </si>
  <si>
    <t>Zásyp kabelových rýh ručně se zhutněním š 35 cm hl 50 cm z horniny tř I skupiny 3</t>
  </si>
  <si>
    <t>1982016460</t>
  </si>
  <si>
    <t>460481111</t>
  </si>
  <si>
    <t>Úprava pláně při elektromontážích v hornině třídy těžitelnosti I skupiny 1 až 2 bez zhutnění ručně</t>
  </si>
  <si>
    <t>1091068822</t>
  </si>
  <si>
    <t>004 - Vedlejší rozpočtové náklady</t>
  </si>
  <si>
    <t>VRN - Vedlejší rozpočtové náklady</t>
  </si>
  <si>
    <t>VRN</t>
  </si>
  <si>
    <t>030001001</t>
  </si>
  <si>
    <t>Náklady na zřízení zařízení staveniště v souladu s ZOV</t>
  </si>
  <si>
    <t>1024</t>
  </si>
  <si>
    <t>681837849</t>
  </si>
  <si>
    <t>Poznámka k položce:_x000d_
Náklady na dokumentaci ZS, příprava území pro ZS včetně odstranění materiálu a konstrukcí, vybudování odběrný míst, zřízení přípojek energií, vlastní vybudování objektů ZS a provizornich komunikací.</t>
  </si>
  <si>
    <t>030001002</t>
  </si>
  <si>
    <t>Náklady na provoz a údržbu zařízení staveniště</t>
  </si>
  <si>
    <t>460361421</t>
  </si>
  <si>
    <t>Poznámka k položce:_x000d_
Náklady na vybavení objektů, náklady na energie, úklid, údržba, osvětlení, oplocení, opravy na objektech ZS, čištění ploch, zabezpečení staveniště</t>
  </si>
  <si>
    <t>034403001</t>
  </si>
  <si>
    <t>Dopravní značení na staveništi</t>
  </si>
  <si>
    <t>-1852459953</t>
  </si>
  <si>
    <t>Poznámka k položce:_x000d_
Náklady na zřízení, údržbu a zrušení dočasného dopravního značení, potřebného k zajištění přístupu nebo provozu na staveništi.</t>
  </si>
  <si>
    <t>039001003</t>
  </si>
  <si>
    <t>Zrušení zařízení staveniště</t>
  </si>
  <si>
    <t>-1176345765</t>
  </si>
  <si>
    <t>Poznámka k položce:_x000d_
Odstranění objektu ZS včetně přípojek a jejich odvozu, uvedení pozemku do původního stavu včetně nákladů s tím spojených</t>
  </si>
  <si>
    <t>012103001</t>
  </si>
  <si>
    <t>Geodetické práce před výstavbou</t>
  </si>
  <si>
    <t>-756778199</t>
  </si>
  <si>
    <t>Poznámka k položce:_x000d_
Geodetické vytýčení hlavních bodů stavebních objektů před zahájením stavebních prací a zdokumentování geodetického vytýčení papírovou a elektronickou formou.</t>
  </si>
  <si>
    <t>012303001</t>
  </si>
  <si>
    <t>Geodetické práce po výstavbě</t>
  </si>
  <si>
    <t>-331516756</t>
  </si>
  <si>
    <t>Poznámka k položce:_x000d_
Dokumentace skutečného stavu geodetickým zaměřením v papírové a elektronické podobě viz VOP</t>
  </si>
  <si>
    <t>013254001</t>
  </si>
  <si>
    <t>Dokumentace skutečného provedení stavby</t>
  </si>
  <si>
    <t>1687098087</t>
  </si>
  <si>
    <t>Poznámka k položce:_x000d_
Dokumentace skutečného provedení v rozsahu dle platné vyhlášky na dokumentaci staveb v počtu dle SOD a VOP (5 x papírově a 1 x elektronicky ve formátu DWG a PDF)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</si>
</sst>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3" borderId="6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21" fillId="3" borderId="7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right" vertical="center"/>
    </xf>
    <xf numFmtId="0" fontId="21" fillId="3" borderId="8" xfId="0" applyFont="1" applyFill="1" applyBorder="1" applyAlignment="1" applyProtection="1">
      <alignment horizontal="left" vertical="center"/>
    </xf>
    <xf numFmtId="0" fontId="21" fillId="3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21" fillId="3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3" borderId="16" xfId="0" applyFont="1" applyFill="1" applyBorder="1" applyAlignment="1" applyProtection="1">
      <alignment horizontal="center" vertical="center" wrapText="1"/>
    </xf>
    <xf numFmtId="0" fontId="21" fillId="3" borderId="17" xfId="0" applyFont="1" applyFill="1" applyBorder="1" applyAlignment="1" applyProtection="1">
      <alignment horizontal="center" vertical="center" wrapText="1"/>
    </xf>
    <xf numFmtId="0" fontId="21" fillId="3" borderId="18" xfId="0" applyFont="1" applyFill="1" applyBorder="1" applyAlignment="1" applyProtection="1">
      <alignment horizontal="center" vertical="center" wrapText="1"/>
    </xf>
    <xf numFmtId="0" fontId="21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2" fillId="0" borderId="19" xfId="0" applyFont="1" applyBorder="1" applyAlignment="1" applyProtection="1">
      <alignment horizontal="left" vertical="center"/>
    </xf>
    <xf numFmtId="0" fontId="22" fillId="0" borderId="20" xfId="0" applyFont="1" applyBorder="1" applyAlignment="1" applyProtection="1">
      <alignment horizontal="center"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S4" s="18" t="s">
        <v>11</v>
      </c>
    </row>
    <row r="5" s="1" customFormat="1" ht="12" customHeight="1">
      <c r="B5" s="22"/>
      <c r="C5" s="23"/>
      <c r="D5" s="26" t="s">
        <v>12</v>
      </c>
      <c r="E5" s="23"/>
      <c r="F5" s="23"/>
      <c r="G5" s="23"/>
      <c r="H5" s="23"/>
      <c r="I5" s="23"/>
      <c r="J5" s="23"/>
      <c r="K5" s="27" t="s">
        <v>13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S5" s="18" t="s">
        <v>6</v>
      </c>
    </row>
    <row r="6" s="1" customFormat="1" ht="36.96" customHeight="1">
      <c r="B6" s="22"/>
      <c r="C6" s="23"/>
      <c r="D6" s="28" t="s">
        <v>14</v>
      </c>
      <c r="E6" s="23"/>
      <c r="F6" s="23"/>
      <c r="G6" s="23"/>
      <c r="H6" s="23"/>
      <c r="I6" s="23"/>
      <c r="J6" s="23"/>
      <c r="K6" s="29" t="s">
        <v>15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S6" s="18" t="s">
        <v>6</v>
      </c>
    </row>
    <row r="7" s="1" customFormat="1" ht="12" customHeight="1">
      <c r="B7" s="22"/>
      <c r="C7" s="23"/>
      <c r="D7" s="30" t="s">
        <v>16</v>
      </c>
      <c r="E7" s="23"/>
      <c r="F7" s="23"/>
      <c r="G7" s="23"/>
      <c r="H7" s="23"/>
      <c r="I7" s="23"/>
      <c r="J7" s="23"/>
      <c r="K7" s="27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17</v>
      </c>
      <c r="AL7" s="23"/>
      <c r="AM7" s="23"/>
      <c r="AN7" s="27" t="s">
        <v>1</v>
      </c>
      <c r="AO7" s="23"/>
      <c r="AP7" s="23"/>
      <c r="AQ7" s="23"/>
      <c r="AR7" s="21"/>
      <c r="BS7" s="18" t="s">
        <v>6</v>
      </c>
    </row>
    <row r="8" s="1" customFormat="1" ht="12" customHeight="1">
      <c r="B8" s="22"/>
      <c r="C8" s="23"/>
      <c r="D8" s="30" t="s">
        <v>18</v>
      </c>
      <c r="E8" s="23"/>
      <c r="F8" s="23"/>
      <c r="G8" s="23"/>
      <c r="H8" s="23"/>
      <c r="I8" s="23"/>
      <c r="J8" s="23"/>
      <c r="K8" s="27" t="s">
        <v>19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20</v>
      </c>
      <c r="AL8" s="23"/>
      <c r="AM8" s="23"/>
      <c r="AN8" s="27" t="s">
        <v>21</v>
      </c>
      <c r="AO8" s="23"/>
      <c r="AP8" s="23"/>
      <c r="AQ8" s="23"/>
      <c r="AR8" s="21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S9" s="18" t="s">
        <v>6</v>
      </c>
    </row>
    <row r="10" s="1" customFormat="1" ht="12" customHeight="1">
      <c r="B10" s="22"/>
      <c r="C10" s="23"/>
      <c r="D10" s="30" t="s">
        <v>22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23</v>
      </c>
      <c r="AL10" s="23"/>
      <c r="AM10" s="23"/>
      <c r="AN10" s="27" t="s">
        <v>1</v>
      </c>
      <c r="AO10" s="23"/>
      <c r="AP10" s="23"/>
      <c r="AQ10" s="23"/>
      <c r="AR10" s="21"/>
      <c r="BS10" s="18" t="s">
        <v>6</v>
      </c>
    </row>
    <row r="11" s="1" customFormat="1" ht="18.48" customHeight="1">
      <c r="B11" s="22"/>
      <c r="C11" s="23"/>
      <c r="D11" s="23"/>
      <c r="E11" s="27" t="s">
        <v>19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24</v>
      </c>
      <c r="AL11" s="23"/>
      <c r="AM11" s="23"/>
      <c r="AN11" s="27" t="s">
        <v>1</v>
      </c>
      <c r="AO11" s="23"/>
      <c r="AP11" s="23"/>
      <c r="AQ11" s="23"/>
      <c r="AR11" s="21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S12" s="18" t="s">
        <v>6</v>
      </c>
    </row>
    <row r="13" s="1" customFormat="1" ht="12" customHeight="1">
      <c r="B13" s="22"/>
      <c r="C13" s="23"/>
      <c r="D13" s="30" t="s">
        <v>25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23</v>
      </c>
      <c r="AL13" s="23"/>
      <c r="AM13" s="23"/>
      <c r="AN13" s="27" t="s">
        <v>1</v>
      </c>
      <c r="AO13" s="23"/>
      <c r="AP13" s="23"/>
      <c r="AQ13" s="23"/>
      <c r="AR13" s="21"/>
      <c r="BS13" s="18" t="s">
        <v>6</v>
      </c>
    </row>
    <row r="14">
      <c r="B14" s="22"/>
      <c r="C14" s="23"/>
      <c r="D14" s="23"/>
      <c r="E14" s="27" t="s">
        <v>26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30" t="s">
        <v>24</v>
      </c>
      <c r="AL14" s="23"/>
      <c r="AM14" s="23"/>
      <c r="AN14" s="27" t="s">
        <v>1</v>
      </c>
      <c r="AO14" s="23"/>
      <c r="AP14" s="23"/>
      <c r="AQ14" s="23"/>
      <c r="AR14" s="21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S15" s="18" t="s">
        <v>4</v>
      </c>
    </row>
    <row r="16" s="1" customFormat="1" ht="12" customHeight="1">
      <c r="B16" s="22"/>
      <c r="C16" s="23"/>
      <c r="D16" s="30" t="s">
        <v>27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23</v>
      </c>
      <c r="AL16" s="23"/>
      <c r="AM16" s="23"/>
      <c r="AN16" s="27" t="s">
        <v>1</v>
      </c>
      <c r="AO16" s="23"/>
      <c r="AP16" s="23"/>
      <c r="AQ16" s="23"/>
      <c r="AR16" s="21"/>
      <c r="BS16" s="18" t="s">
        <v>4</v>
      </c>
    </row>
    <row r="17" s="1" customFormat="1" ht="18.48" customHeight="1">
      <c r="B17" s="22"/>
      <c r="C17" s="23"/>
      <c r="D17" s="23"/>
      <c r="E17" s="27" t="s">
        <v>28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24</v>
      </c>
      <c r="AL17" s="23"/>
      <c r="AM17" s="23"/>
      <c r="AN17" s="27" t="s">
        <v>1</v>
      </c>
      <c r="AO17" s="23"/>
      <c r="AP17" s="23"/>
      <c r="AQ17" s="23"/>
      <c r="AR17" s="21"/>
      <c r="BS17" s="18" t="s">
        <v>29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S18" s="18" t="s">
        <v>6</v>
      </c>
    </row>
    <row r="19" s="1" customFormat="1" ht="12" customHeight="1">
      <c r="B19" s="22"/>
      <c r="C19" s="23"/>
      <c r="D19" s="30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23</v>
      </c>
      <c r="AL19" s="23"/>
      <c r="AM19" s="23"/>
      <c r="AN19" s="27" t="s">
        <v>1</v>
      </c>
      <c r="AO19" s="23"/>
      <c r="AP19" s="23"/>
      <c r="AQ19" s="23"/>
      <c r="AR19" s="21"/>
      <c r="BS19" s="18" t="s">
        <v>6</v>
      </c>
    </row>
    <row r="20" s="1" customFormat="1" ht="18.48" customHeight="1">
      <c r="B20" s="22"/>
      <c r="C20" s="23"/>
      <c r="D20" s="23"/>
      <c r="E20" s="27" t="s">
        <v>31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24</v>
      </c>
      <c r="AL20" s="23"/>
      <c r="AM20" s="23"/>
      <c r="AN20" s="27" t="s">
        <v>1</v>
      </c>
      <c r="AO20" s="23"/>
      <c r="AP20" s="23"/>
      <c r="AQ20" s="23"/>
      <c r="AR20" s="21"/>
      <c r="BS20" s="18" t="s">
        <v>29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</row>
    <row r="22" s="1" customFormat="1" ht="12" customHeight="1">
      <c r="B22" s="22"/>
      <c r="C22" s="23"/>
      <c r="D22" s="30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</row>
    <row r="23" s="1" customFormat="1" ht="16.5" customHeight="1">
      <c r="B23" s="22"/>
      <c r="C23" s="23"/>
      <c r="D23" s="23"/>
      <c r="E23" s="31" t="s">
        <v>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23"/>
      <c r="AP23" s="23"/>
      <c r="AQ23" s="23"/>
      <c r="AR23" s="21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</row>
    <row r="25" s="1" customFormat="1" ht="6.96" customHeight="1">
      <c r="B25" s="22"/>
      <c r="C25" s="23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3"/>
      <c r="AQ25" s="23"/>
      <c r="AR25" s="21"/>
    </row>
    <row r="26" s="2" customFormat="1" ht="25.92" customHeight="1">
      <c r="A26" s="33"/>
      <c r="B26" s="34"/>
      <c r="C26" s="35"/>
      <c r="D26" s="36" t="s">
        <v>33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1286095.72</v>
      </c>
      <c r="AL26" s="37"/>
      <c r="AM26" s="37"/>
      <c r="AN26" s="37"/>
      <c r="AO26" s="37"/>
      <c r="AP26" s="35"/>
      <c r="AQ26" s="35"/>
      <c r="AR26" s="39"/>
      <c r="BE26" s="33"/>
    </row>
    <row r="27" s="2" customFormat="1" ht="6.96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9"/>
      <c r="BE27" s="33"/>
    </row>
    <row r="28" s="2" customFormat="1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34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35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36</v>
      </c>
      <c r="AL28" s="40"/>
      <c r="AM28" s="40"/>
      <c r="AN28" s="40"/>
      <c r="AO28" s="40"/>
      <c r="AP28" s="35"/>
      <c r="AQ28" s="35"/>
      <c r="AR28" s="39"/>
      <c r="BE28" s="33"/>
    </row>
    <row r="29" s="3" customFormat="1" ht="14.4" customHeight="1">
      <c r="A29" s="3"/>
      <c r="B29" s="41"/>
      <c r="C29" s="42"/>
      <c r="D29" s="30" t="s">
        <v>37</v>
      </c>
      <c r="E29" s="42"/>
      <c r="F29" s="30" t="s">
        <v>38</v>
      </c>
      <c r="G29" s="42"/>
      <c r="H29" s="42"/>
      <c r="I29" s="42"/>
      <c r="J29" s="42"/>
      <c r="K29" s="42"/>
      <c r="L29" s="43">
        <v>0.20999999999999999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4">
        <f>ROUND(AZ94, 2)</f>
        <v>1286095.72</v>
      </c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4">
        <f>ROUND(AV94, 2)</f>
        <v>270080.09999999998</v>
      </c>
      <c r="AL29" s="42"/>
      <c r="AM29" s="42"/>
      <c r="AN29" s="42"/>
      <c r="AO29" s="42"/>
      <c r="AP29" s="42"/>
      <c r="AQ29" s="42"/>
      <c r="AR29" s="45"/>
      <c r="BE29" s="3"/>
    </row>
    <row r="30" s="3" customFormat="1" ht="14.4" customHeight="1">
      <c r="A30" s="3"/>
      <c r="B30" s="41"/>
      <c r="C30" s="42"/>
      <c r="D30" s="42"/>
      <c r="E30" s="42"/>
      <c r="F30" s="30" t="s">
        <v>39</v>
      </c>
      <c r="G30" s="42"/>
      <c r="H30" s="42"/>
      <c r="I30" s="42"/>
      <c r="J30" s="42"/>
      <c r="K30" s="42"/>
      <c r="L30" s="43">
        <v>0.14999999999999999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4">
        <f>ROUND(BA94, 2)</f>
        <v>0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4">
        <f>ROUND(AW94, 2)</f>
        <v>0</v>
      </c>
      <c r="AL30" s="42"/>
      <c r="AM30" s="42"/>
      <c r="AN30" s="42"/>
      <c r="AO30" s="42"/>
      <c r="AP30" s="42"/>
      <c r="AQ30" s="42"/>
      <c r="AR30" s="45"/>
      <c r="BE30" s="3"/>
    </row>
    <row r="31" hidden="1" s="3" customFormat="1" ht="14.4" customHeight="1">
      <c r="A31" s="3"/>
      <c r="B31" s="41"/>
      <c r="C31" s="42"/>
      <c r="D31" s="42"/>
      <c r="E31" s="42"/>
      <c r="F31" s="30" t="s">
        <v>40</v>
      </c>
      <c r="G31" s="42"/>
      <c r="H31" s="42"/>
      <c r="I31" s="42"/>
      <c r="J31" s="42"/>
      <c r="K31" s="42"/>
      <c r="L31" s="43">
        <v>0.20999999999999999</v>
      </c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4">
        <f>ROUND(BB94, 2)</f>
        <v>0</v>
      </c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4">
        <v>0</v>
      </c>
      <c r="AL31" s="42"/>
      <c r="AM31" s="42"/>
      <c r="AN31" s="42"/>
      <c r="AO31" s="42"/>
      <c r="AP31" s="42"/>
      <c r="AQ31" s="42"/>
      <c r="AR31" s="45"/>
      <c r="BE31" s="3"/>
    </row>
    <row r="32" hidden="1" s="3" customFormat="1" ht="14.4" customHeight="1">
      <c r="A32" s="3"/>
      <c r="B32" s="41"/>
      <c r="C32" s="42"/>
      <c r="D32" s="42"/>
      <c r="E32" s="42"/>
      <c r="F32" s="30" t="s">
        <v>41</v>
      </c>
      <c r="G32" s="42"/>
      <c r="H32" s="42"/>
      <c r="I32" s="42"/>
      <c r="J32" s="42"/>
      <c r="K32" s="42"/>
      <c r="L32" s="43">
        <v>0.14999999999999999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4">
        <f>ROUND(BC94, 2)</f>
        <v>0</v>
      </c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4">
        <v>0</v>
      </c>
      <c r="AL32" s="42"/>
      <c r="AM32" s="42"/>
      <c r="AN32" s="42"/>
      <c r="AO32" s="42"/>
      <c r="AP32" s="42"/>
      <c r="AQ32" s="42"/>
      <c r="AR32" s="45"/>
      <c r="BE32" s="3"/>
    </row>
    <row r="33" hidden="1" s="3" customFormat="1" ht="14.4" customHeight="1">
      <c r="A33" s="3"/>
      <c r="B33" s="41"/>
      <c r="C33" s="42"/>
      <c r="D33" s="42"/>
      <c r="E33" s="42"/>
      <c r="F33" s="30" t="s">
        <v>42</v>
      </c>
      <c r="G33" s="42"/>
      <c r="H33" s="42"/>
      <c r="I33" s="42"/>
      <c r="J33" s="42"/>
      <c r="K33" s="42"/>
      <c r="L33" s="43">
        <v>0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4">
        <f>ROUND(BD94, 2)</f>
        <v>0</v>
      </c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4">
        <v>0</v>
      </c>
      <c r="AL33" s="42"/>
      <c r="AM33" s="42"/>
      <c r="AN33" s="42"/>
      <c r="AO33" s="42"/>
      <c r="AP33" s="42"/>
      <c r="AQ33" s="42"/>
      <c r="AR33" s="45"/>
      <c r="BE33" s="3"/>
    </row>
    <row r="34" s="2" customFormat="1" ht="6.96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9"/>
      <c r="BE34" s="33"/>
    </row>
    <row r="35" s="2" customFormat="1" ht="25.92" customHeight="1">
      <c r="A35" s="33"/>
      <c r="B35" s="34"/>
      <c r="C35" s="46"/>
      <c r="D35" s="47" t="s">
        <v>43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44</v>
      </c>
      <c r="U35" s="48"/>
      <c r="V35" s="48"/>
      <c r="W35" s="48"/>
      <c r="X35" s="50" t="s">
        <v>45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1556175.8199999998</v>
      </c>
      <c r="AL35" s="48"/>
      <c r="AM35" s="48"/>
      <c r="AN35" s="48"/>
      <c r="AO35" s="52"/>
      <c r="AP35" s="46"/>
      <c r="AQ35" s="46"/>
      <c r="AR35" s="39"/>
      <c r="BE35" s="33"/>
    </row>
    <row r="36" s="2" customFormat="1" ht="6.96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9"/>
      <c r="BE36" s="33"/>
    </row>
    <row r="37" s="2" customFormat="1" ht="14.4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9"/>
      <c r="BE37" s="33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53"/>
      <c r="C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P49" s="54"/>
      <c r="AQ49" s="54"/>
      <c r="AR49" s="57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3"/>
      <c r="B60" s="34"/>
      <c r="C60" s="35"/>
      <c r="D60" s="58" t="s">
        <v>48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8" t="s">
        <v>49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8" t="s">
        <v>48</v>
      </c>
      <c r="AI60" s="37"/>
      <c r="AJ60" s="37"/>
      <c r="AK60" s="37"/>
      <c r="AL60" s="37"/>
      <c r="AM60" s="58" t="s">
        <v>49</v>
      </c>
      <c r="AN60" s="37"/>
      <c r="AO60" s="37"/>
      <c r="AP60" s="35"/>
      <c r="AQ60" s="35"/>
      <c r="AR60" s="39"/>
      <c r="BE60" s="33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3"/>
      <c r="B64" s="34"/>
      <c r="C64" s="35"/>
      <c r="D64" s="55" t="s">
        <v>50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5" t="s">
        <v>51</v>
      </c>
      <c r="AI64" s="59"/>
      <c r="AJ64" s="59"/>
      <c r="AK64" s="59"/>
      <c r="AL64" s="59"/>
      <c r="AM64" s="59"/>
      <c r="AN64" s="59"/>
      <c r="AO64" s="59"/>
      <c r="AP64" s="35"/>
      <c r="AQ64" s="35"/>
      <c r="AR64" s="39"/>
      <c r="BE64" s="33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3"/>
      <c r="B75" s="34"/>
      <c r="C75" s="35"/>
      <c r="D75" s="58" t="s">
        <v>48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8" t="s">
        <v>49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8" t="s">
        <v>48</v>
      </c>
      <c r="AI75" s="37"/>
      <c r="AJ75" s="37"/>
      <c r="AK75" s="37"/>
      <c r="AL75" s="37"/>
      <c r="AM75" s="58" t="s">
        <v>49</v>
      </c>
      <c r="AN75" s="37"/>
      <c r="AO75" s="37"/>
      <c r="AP75" s="35"/>
      <c r="AQ75" s="35"/>
      <c r="AR75" s="39"/>
      <c r="BE75" s="33"/>
    </row>
    <row r="76" s="2" customForma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9"/>
      <c r="BE76" s="33"/>
    </row>
    <row r="77" s="2" customFormat="1" ht="6.96" customHeight="1">
      <c r="A77" s="33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9"/>
      <c r="BE77" s="33"/>
    </row>
    <row r="81" s="2" customFormat="1" ht="6.96" customHeight="1">
      <c r="A81" s="33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9"/>
      <c r="BE81" s="33"/>
    </row>
    <row r="82" s="2" customFormat="1" ht="24.96" customHeight="1">
      <c r="A82" s="33"/>
      <c r="B82" s="34"/>
      <c r="C82" s="24" t="s">
        <v>52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9"/>
      <c r="BE82" s="33"/>
    </row>
    <row r="83" s="2" customFormat="1" ht="6.96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9"/>
      <c r="BE83" s="33"/>
    </row>
    <row r="84" s="4" customFormat="1" ht="12" customHeight="1">
      <c r="A84" s="4"/>
      <c r="B84" s="64"/>
      <c r="C84" s="30" t="s">
        <v>12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OST-22-004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  <c r="BE84" s="4"/>
    </row>
    <row r="85" s="5" customFormat="1" ht="36.96" customHeight="1">
      <c r="A85" s="5"/>
      <c r="B85" s="67"/>
      <c r="C85" s="68" t="s">
        <v>14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Stavba městského holubníku, Park Vítkov, Praha 3-Žižkov 130 00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  <c r="BE85" s="5"/>
    </row>
    <row r="86" s="2" customFormat="1" ht="6.96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9"/>
      <c r="BE86" s="33"/>
    </row>
    <row r="87" s="2" customFormat="1" ht="12" customHeight="1">
      <c r="A87" s="33"/>
      <c r="B87" s="34"/>
      <c r="C87" s="30" t="s">
        <v>18</v>
      </c>
      <c r="D87" s="35"/>
      <c r="E87" s="35"/>
      <c r="F87" s="35"/>
      <c r="G87" s="35"/>
      <c r="H87" s="35"/>
      <c r="I87" s="35"/>
      <c r="J87" s="35"/>
      <c r="K87" s="35"/>
      <c r="L87" s="72" t="str">
        <f>IF(K8="","",K8)</f>
        <v>Městská část Praha 3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0" t="s">
        <v>20</v>
      </c>
      <c r="AJ87" s="35"/>
      <c r="AK87" s="35"/>
      <c r="AL87" s="35"/>
      <c r="AM87" s="73" t="str">
        <f>IF(AN8= "","",AN8)</f>
        <v>8. 5. 2022</v>
      </c>
      <c r="AN87" s="73"/>
      <c r="AO87" s="35"/>
      <c r="AP87" s="35"/>
      <c r="AQ87" s="35"/>
      <c r="AR87" s="39"/>
      <c r="BE87" s="33"/>
    </row>
    <row r="88" s="2" customFormat="1" ht="6.96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9"/>
      <c r="BE88" s="33"/>
    </row>
    <row r="89" s="2" customFormat="1" ht="25.65" customHeight="1">
      <c r="A89" s="33"/>
      <c r="B89" s="34"/>
      <c r="C89" s="30" t="s">
        <v>22</v>
      </c>
      <c r="D89" s="35"/>
      <c r="E89" s="35"/>
      <c r="F89" s="35"/>
      <c r="G89" s="35"/>
      <c r="H89" s="35"/>
      <c r="I89" s="35"/>
      <c r="J89" s="35"/>
      <c r="K89" s="35"/>
      <c r="L89" s="65" t="str">
        <f>IF(E11= "","",E11)</f>
        <v>Městská část Praha 3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0" t="s">
        <v>27</v>
      </c>
      <c r="AJ89" s="35"/>
      <c r="AK89" s="35"/>
      <c r="AL89" s="35"/>
      <c r="AM89" s="74" t="str">
        <f>IF(E17="","",E17)</f>
        <v>Ing. arch. Munková, Ing. arch. Jankovichová</v>
      </c>
      <c r="AN89" s="65"/>
      <c r="AO89" s="65"/>
      <c r="AP89" s="65"/>
      <c r="AQ89" s="35"/>
      <c r="AR89" s="39"/>
      <c r="AS89" s="75" t="s">
        <v>53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3"/>
    </row>
    <row r="90" s="2" customFormat="1" ht="15.15" customHeight="1">
      <c r="A90" s="33"/>
      <c r="B90" s="34"/>
      <c r="C90" s="30" t="s">
        <v>25</v>
      </c>
      <c r="D90" s="35"/>
      <c r="E90" s="35"/>
      <c r="F90" s="35"/>
      <c r="G90" s="35"/>
      <c r="H90" s="35"/>
      <c r="I90" s="35"/>
      <c r="J90" s="35"/>
      <c r="K90" s="35"/>
      <c r="L90" s="65" t="str">
        <f>IF(E14="","",E14)</f>
        <v>na základě výběrového řízení</v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0" t="s">
        <v>30</v>
      </c>
      <c r="AJ90" s="35"/>
      <c r="AK90" s="35"/>
      <c r="AL90" s="35"/>
      <c r="AM90" s="74" t="str">
        <f>IF(E20="","",E20)</f>
        <v>Tomáš Slíva</v>
      </c>
      <c r="AN90" s="65"/>
      <c r="AO90" s="65"/>
      <c r="AP90" s="65"/>
      <c r="AQ90" s="35"/>
      <c r="AR90" s="39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3"/>
    </row>
    <row r="91" s="2" customFormat="1" ht="10.8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9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  <c r="BE91" s="33"/>
    </row>
    <row r="92" s="2" customFormat="1" ht="29.28" customHeight="1">
      <c r="A92" s="33"/>
      <c r="B92" s="34"/>
      <c r="C92" s="87" t="s">
        <v>54</v>
      </c>
      <c r="D92" s="88"/>
      <c r="E92" s="88"/>
      <c r="F92" s="88"/>
      <c r="G92" s="88"/>
      <c r="H92" s="89"/>
      <c r="I92" s="90" t="s">
        <v>55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56</v>
      </c>
      <c r="AH92" s="88"/>
      <c r="AI92" s="88"/>
      <c r="AJ92" s="88"/>
      <c r="AK92" s="88"/>
      <c r="AL92" s="88"/>
      <c r="AM92" s="88"/>
      <c r="AN92" s="90" t="s">
        <v>57</v>
      </c>
      <c r="AO92" s="88"/>
      <c r="AP92" s="92"/>
      <c r="AQ92" s="93" t="s">
        <v>58</v>
      </c>
      <c r="AR92" s="39"/>
      <c r="AS92" s="94" t="s">
        <v>59</v>
      </c>
      <c r="AT92" s="95" t="s">
        <v>60</v>
      </c>
      <c r="AU92" s="95" t="s">
        <v>61</v>
      </c>
      <c r="AV92" s="95" t="s">
        <v>62</v>
      </c>
      <c r="AW92" s="95" t="s">
        <v>63</v>
      </c>
      <c r="AX92" s="95" t="s">
        <v>64</v>
      </c>
      <c r="AY92" s="95" t="s">
        <v>65</v>
      </c>
      <c r="AZ92" s="95" t="s">
        <v>66</v>
      </c>
      <c r="BA92" s="95" t="s">
        <v>67</v>
      </c>
      <c r="BB92" s="95" t="s">
        <v>68</v>
      </c>
      <c r="BC92" s="95" t="s">
        <v>69</v>
      </c>
      <c r="BD92" s="96" t="s">
        <v>70</v>
      </c>
      <c r="BE92" s="33"/>
    </row>
    <row r="93" s="2" customFormat="1" ht="10.8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9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  <c r="BE93" s="33"/>
    </row>
    <row r="94" s="6" customFormat="1" ht="32.4" customHeight="1">
      <c r="A94" s="6"/>
      <c r="B94" s="100"/>
      <c r="C94" s="101" t="s">
        <v>71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ROUND(SUM(AG95:AG98),2)</f>
        <v>1286095.72</v>
      </c>
      <c r="AH94" s="103"/>
      <c r="AI94" s="103"/>
      <c r="AJ94" s="103"/>
      <c r="AK94" s="103"/>
      <c r="AL94" s="103"/>
      <c r="AM94" s="103"/>
      <c r="AN94" s="104">
        <f>SUM(AG94,AT94)</f>
        <v>1556175.8199999998</v>
      </c>
      <c r="AO94" s="104"/>
      <c r="AP94" s="104"/>
      <c r="AQ94" s="105" t="s">
        <v>1</v>
      </c>
      <c r="AR94" s="106"/>
      <c r="AS94" s="107">
        <f>ROUND(SUM(AS95:AS98),2)</f>
        <v>0</v>
      </c>
      <c r="AT94" s="108">
        <f>ROUND(SUM(AV94:AW94),2)</f>
        <v>270080.09999999998</v>
      </c>
      <c r="AU94" s="109">
        <f>ROUND(SUM(AU95:AU98),5)</f>
        <v>821.03773999999999</v>
      </c>
      <c r="AV94" s="108">
        <f>ROUND(AZ94*L29,2)</f>
        <v>270080.09999999998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ROUND(SUM(AZ95:AZ98),2)</f>
        <v>1286095.72</v>
      </c>
      <c r="BA94" s="108">
        <f>ROUND(SUM(BA95:BA98),2)</f>
        <v>0</v>
      </c>
      <c r="BB94" s="108">
        <f>ROUND(SUM(BB95:BB98),2)</f>
        <v>0</v>
      </c>
      <c r="BC94" s="108">
        <f>ROUND(SUM(BC95:BC98),2)</f>
        <v>0</v>
      </c>
      <c r="BD94" s="110">
        <f>ROUND(SUM(BD95:BD98),2)</f>
        <v>0</v>
      </c>
      <c r="BE94" s="6"/>
      <c r="BS94" s="111" t="s">
        <v>72</v>
      </c>
      <c r="BT94" s="111" t="s">
        <v>73</v>
      </c>
      <c r="BU94" s="112" t="s">
        <v>74</v>
      </c>
      <c r="BV94" s="111" t="s">
        <v>75</v>
      </c>
      <c r="BW94" s="111" t="s">
        <v>5</v>
      </c>
      <c r="BX94" s="111" t="s">
        <v>76</v>
      </c>
      <c r="CL94" s="111" t="s">
        <v>1</v>
      </c>
    </row>
    <row r="95" s="7" customFormat="1" ht="16.5" customHeight="1">
      <c r="A95" s="113" t="s">
        <v>77</v>
      </c>
      <c r="B95" s="114"/>
      <c r="C95" s="115"/>
      <c r="D95" s="116" t="s">
        <v>78</v>
      </c>
      <c r="E95" s="116"/>
      <c r="F95" s="116"/>
      <c r="G95" s="116"/>
      <c r="H95" s="116"/>
      <c r="I95" s="117"/>
      <c r="J95" s="116" t="s">
        <v>79</v>
      </c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8">
        <f>'001 - Architektonicko sta...'!J30</f>
        <v>922408.23999999999</v>
      </c>
      <c r="AH95" s="117"/>
      <c r="AI95" s="117"/>
      <c r="AJ95" s="117"/>
      <c r="AK95" s="117"/>
      <c r="AL95" s="117"/>
      <c r="AM95" s="117"/>
      <c r="AN95" s="118">
        <f>SUM(AG95,AT95)</f>
        <v>1116113.97</v>
      </c>
      <c r="AO95" s="117"/>
      <c r="AP95" s="117"/>
      <c r="AQ95" s="119" t="s">
        <v>80</v>
      </c>
      <c r="AR95" s="120"/>
      <c r="AS95" s="121">
        <v>0</v>
      </c>
      <c r="AT95" s="122">
        <f>ROUND(SUM(AV95:AW95),2)</f>
        <v>193705.73000000001</v>
      </c>
      <c r="AU95" s="123">
        <f>'001 - Architektonicko sta...'!P133</f>
        <v>420.59853900000007</v>
      </c>
      <c r="AV95" s="122">
        <f>'001 - Architektonicko sta...'!J33</f>
        <v>193705.73000000001</v>
      </c>
      <c r="AW95" s="122">
        <f>'001 - Architektonicko sta...'!J34</f>
        <v>0</v>
      </c>
      <c r="AX95" s="122">
        <f>'001 - Architektonicko sta...'!J35</f>
        <v>0</v>
      </c>
      <c r="AY95" s="122">
        <f>'001 - Architektonicko sta...'!J36</f>
        <v>0</v>
      </c>
      <c r="AZ95" s="122">
        <f>'001 - Architektonicko sta...'!F33</f>
        <v>922408.23999999999</v>
      </c>
      <c r="BA95" s="122">
        <f>'001 - Architektonicko sta...'!F34</f>
        <v>0</v>
      </c>
      <c r="BB95" s="122">
        <f>'001 - Architektonicko sta...'!F35</f>
        <v>0</v>
      </c>
      <c r="BC95" s="122">
        <f>'001 - Architektonicko sta...'!F36</f>
        <v>0</v>
      </c>
      <c r="BD95" s="124">
        <f>'001 - Architektonicko sta...'!F37</f>
        <v>0</v>
      </c>
      <c r="BE95" s="7"/>
      <c r="BT95" s="125" t="s">
        <v>81</v>
      </c>
      <c r="BV95" s="125" t="s">
        <v>75</v>
      </c>
      <c r="BW95" s="125" t="s">
        <v>82</v>
      </c>
      <c r="BX95" s="125" t="s">
        <v>5</v>
      </c>
      <c r="CL95" s="125" t="s">
        <v>1</v>
      </c>
      <c r="CM95" s="125" t="s">
        <v>83</v>
      </c>
    </row>
    <row r="96" s="7" customFormat="1" ht="24.75" customHeight="1">
      <c r="A96" s="113" t="s">
        <v>77</v>
      </c>
      <c r="B96" s="114"/>
      <c r="C96" s="115"/>
      <c r="D96" s="116" t="s">
        <v>84</v>
      </c>
      <c r="E96" s="116"/>
      <c r="F96" s="116"/>
      <c r="G96" s="116"/>
      <c r="H96" s="116"/>
      <c r="I96" s="117"/>
      <c r="J96" s="116" t="s">
        <v>85</v>
      </c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8">
        <f>'002 - Architektonicko sta...'!J30</f>
        <v>235088.88000000001</v>
      </c>
      <c r="AH96" s="117"/>
      <c r="AI96" s="117"/>
      <c r="AJ96" s="117"/>
      <c r="AK96" s="117"/>
      <c r="AL96" s="117"/>
      <c r="AM96" s="117"/>
      <c r="AN96" s="118">
        <f>SUM(AG96,AT96)</f>
        <v>284457.54000000004</v>
      </c>
      <c r="AO96" s="117"/>
      <c r="AP96" s="117"/>
      <c r="AQ96" s="119" t="s">
        <v>80</v>
      </c>
      <c r="AR96" s="120"/>
      <c r="AS96" s="121">
        <v>0</v>
      </c>
      <c r="AT96" s="122">
        <f>ROUND(SUM(AV96:AW96),2)</f>
        <v>49368.660000000003</v>
      </c>
      <c r="AU96" s="123">
        <f>'002 - Architektonicko sta...'!P123</f>
        <v>286.49620399999998</v>
      </c>
      <c r="AV96" s="122">
        <f>'002 - Architektonicko sta...'!J33</f>
        <v>49368.660000000003</v>
      </c>
      <c r="AW96" s="122">
        <f>'002 - Architektonicko sta...'!J34</f>
        <v>0</v>
      </c>
      <c r="AX96" s="122">
        <f>'002 - Architektonicko sta...'!J35</f>
        <v>0</v>
      </c>
      <c r="AY96" s="122">
        <f>'002 - Architektonicko sta...'!J36</f>
        <v>0</v>
      </c>
      <c r="AZ96" s="122">
        <f>'002 - Architektonicko sta...'!F33</f>
        <v>235088.88000000001</v>
      </c>
      <c r="BA96" s="122">
        <f>'002 - Architektonicko sta...'!F34</f>
        <v>0</v>
      </c>
      <c r="BB96" s="122">
        <f>'002 - Architektonicko sta...'!F35</f>
        <v>0</v>
      </c>
      <c r="BC96" s="122">
        <f>'002 - Architektonicko sta...'!F36</f>
        <v>0</v>
      </c>
      <c r="BD96" s="124">
        <f>'002 - Architektonicko sta...'!F37</f>
        <v>0</v>
      </c>
      <c r="BE96" s="7"/>
      <c r="BT96" s="125" t="s">
        <v>81</v>
      </c>
      <c r="BV96" s="125" t="s">
        <v>75</v>
      </c>
      <c r="BW96" s="125" t="s">
        <v>86</v>
      </c>
      <c r="BX96" s="125" t="s">
        <v>5</v>
      </c>
      <c r="CL96" s="125" t="s">
        <v>1</v>
      </c>
      <c r="CM96" s="125" t="s">
        <v>83</v>
      </c>
    </row>
    <row r="97" s="7" customFormat="1" ht="16.5" customHeight="1">
      <c r="A97" s="113" t="s">
        <v>77</v>
      </c>
      <c r="B97" s="114"/>
      <c r="C97" s="115"/>
      <c r="D97" s="116" t="s">
        <v>87</v>
      </c>
      <c r="E97" s="116"/>
      <c r="F97" s="116"/>
      <c r="G97" s="116"/>
      <c r="H97" s="116"/>
      <c r="I97" s="117"/>
      <c r="J97" s="116" t="s">
        <v>88</v>
      </c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8">
        <f>'003 - Uzemnění a hromosvod'!J30</f>
        <v>56098.599999999999</v>
      </c>
      <c r="AH97" s="117"/>
      <c r="AI97" s="117"/>
      <c r="AJ97" s="117"/>
      <c r="AK97" s="117"/>
      <c r="AL97" s="117"/>
      <c r="AM97" s="117"/>
      <c r="AN97" s="118">
        <f>SUM(AG97,AT97)</f>
        <v>67879.309999999998</v>
      </c>
      <c r="AO97" s="117"/>
      <c r="AP97" s="117"/>
      <c r="AQ97" s="119" t="s">
        <v>80</v>
      </c>
      <c r="AR97" s="120"/>
      <c r="AS97" s="121">
        <v>0</v>
      </c>
      <c r="AT97" s="122">
        <f>ROUND(SUM(AV97:AW97),2)</f>
        <v>11780.709999999999</v>
      </c>
      <c r="AU97" s="123">
        <f>'003 - Uzemnění a hromosvod'!P120</f>
        <v>113.94300000000001</v>
      </c>
      <c r="AV97" s="122">
        <f>'003 - Uzemnění a hromosvod'!J33</f>
        <v>11780.709999999999</v>
      </c>
      <c r="AW97" s="122">
        <f>'003 - Uzemnění a hromosvod'!J34</f>
        <v>0</v>
      </c>
      <c r="AX97" s="122">
        <f>'003 - Uzemnění a hromosvod'!J35</f>
        <v>0</v>
      </c>
      <c r="AY97" s="122">
        <f>'003 - Uzemnění a hromosvod'!J36</f>
        <v>0</v>
      </c>
      <c r="AZ97" s="122">
        <f>'003 - Uzemnění a hromosvod'!F33</f>
        <v>56098.599999999999</v>
      </c>
      <c r="BA97" s="122">
        <f>'003 - Uzemnění a hromosvod'!F34</f>
        <v>0</v>
      </c>
      <c r="BB97" s="122">
        <f>'003 - Uzemnění a hromosvod'!F35</f>
        <v>0</v>
      </c>
      <c r="BC97" s="122">
        <f>'003 - Uzemnění a hromosvod'!F36</f>
        <v>0</v>
      </c>
      <c r="BD97" s="124">
        <f>'003 - Uzemnění a hromosvod'!F37</f>
        <v>0</v>
      </c>
      <c r="BE97" s="7"/>
      <c r="BT97" s="125" t="s">
        <v>81</v>
      </c>
      <c r="BV97" s="125" t="s">
        <v>75</v>
      </c>
      <c r="BW97" s="125" t="s">
        <v>89</v>
      </c>
      <c r="BX97" s="125" t="s">
        <v>5</v>
      </c>
      <c r="CL97" s="125" t="s">
        <v>1</v>
      </c>
      <c r="CM97" s="125" t="s">
        <v>83</v>
      </c>
    </row>
    <row r="98" s="7" customFormat="1" ht="16.5" customHeight="1">
      <c r="A98" s="113" t="s">
        <v>77</v>
      </c>
      <c r="B98" s="114"/>
      <c r="C98" s="115"/>
      <c r="D98" s="116" t="s">
        <v>90</v>
      </c>
      <c r="E98" s="116"/>
      <c r="F98" s="116"/>
      <c r="G98" s="116"/>
      <c r="H98" s="116"/>
      <c r="I98" s="117"/>
      <c r="J98" s="116" t="s">
        <v>91</v>
      </c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8">
        <f>'004 - Vedlejší rozpočtové...'!J30</f>
        <v>72500</v>
      </c>
      <c r="AH98" s="117"/>
      <c r="AI98" s="117"/>
      <c r="AJ98" s="117"/>
      <c r="AK98" s="117"/>
      <c r="AL98" s="117"/>
      <c r="AM98" s="117"/>
      <c r="AN98" s="118">
        <f>SUM(AG98,AT98)</f>
        <v>87725</v>
      </c>
      <c r="AO98" s="117"/>
      <c r="AP98" s="117"/>
      <c r="AQ98" s="119" t="s">
        <v>80</v>
      </c>
      <c r="AR98" s="120"/>
      <c r="AS98" s="126">
        <v>0</v>
      </c>
      <c r="AT98" s="127">
        <f>ROUND(SUM(AV98:AW98),2)</f>
        <v>15225</v>
      </c>
      <c r="AU98" s="128">
        <f>'004 - Vedlejší rozpočtové...'!P117</f>
        <v>0</v>
      </c>
      <c r="AV98" s="127">
        <f>'004 - Vedlejší rozpočtové...'!J33</f>
        <v>15225</v>
      </c>
      <c r="AW98" s="127">
        <f>'004 - Vedlejší rozpočtové...'!J34</f>
        <v>0</v>
      </c>
      <c r="AX98" s="127">
        <f>'004 - Vedlejší rozpočtové...'!J35</f>
        <v>0</v>
      </c>
      <c r="AY98" s="127">
        <f>'004 - Vedlejší rozpočtové...'!J36</f>
        <v>0</v>
      </c>
      <c r="AZ98" s="127">
        <f>'004 - Vedlejší rozpočtové...'!F33</f>
        <v>72500</v>
      </c>
      <c r="BA98" s="127">
        <f>'004 - Vedlejší rozpočtové...'!F34</f>
        <v>0</v>
      </c>
      <c r="BB98" s="127">
        <f>'004 - Vedlejší rozpočtové...'!F35</f>
        <v>0</v>
      </c>
      <c r="BC98" s="127">
        <f>'004 - Vedlejší rozpočtové...'!F36</f>
        <v>0</v>
      </c>
      <c r="BD98" s="129">
        <f>'004 - Vedlejší rozpočtové...'!F37</f>
        <v>0</v>
      </c>
      <c r="BE98" s="7"/>
      <c r="BT98" s="125" t="s">
        <v>81</v>
      </c>
      <c r="BV98" s="125" t="s">
        <v>75</v>
      </c>
      <c r="BW98" s="125" t="s">
        <v>92</v>
      </c>
      <c r="BX98" s="125" t="s">
        <v>5</v>
      </c>
      <c r="CL98" s="125" t="s">
        <v>1</v>
      </c>
      <c r="CM98" s="125" t="s">
        <v>83</v>
      </c>
    </row>
    <row r="99" s="2" customFormat="1" ht="30" customHeight="1">
      <c r="A99" s="33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9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  <row r="100" s="2" customFormat="1" ht="6.96" customHeight="1">
      <c r="A100" s="33"/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39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</row>
  </sheetData>
  <sheetProtection sheet="1" formatColumns="0" formatRows="0" objects="1" scenarios="1" spinCount="100000" saltValue="lbcIn1veMqjIFYqvh5UrthJLZOocJqmjJUkO+LX91BpL29FO1UXtx7N4Ld05Ie8myAP1wyNdDEYGQ1HxjNMgaQ==" hashValue="5tGwlppJ7kvxWaAcFJ/+7ROi5ySwGebrcFd6MV3mUI1d7ayaUN4HeJ8ILR5y6sSZzNkam4oTc2+LBXl7FPsjtQ==" algorithmName="SHA-512" password="CC35"/>
  <mergeCells count="52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AN98:AP98"/>
    <mergeCell ref="AG98:AM98"/>
    <mergeCell ref="J98:AF98"/>
    <mergeCell ref="D98:H98"/>
    <mergeCell ref="AG94:AM94"/>
    <mergeCell ref="AN94:AP94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95" location="'001 - Architektonicko sta...'!C2" display="/"/>
    <hyperlink ref="A96" location="'002 - Architektonicko sta...'!C2" display="/"/>
    <hyperlink ref="A97" location="'003 - Uzemnění a hromosvod'!C2" display="/"/>
    <hyperlink ref="A98" location="'004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3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83</v>
      </c>
    </row>
    <row r="4" s="1" customFormat="1" ht="24.96" customHeight="1">
      <c r="B4" s="21"/>
      <c r="D4" s="132" t="s">
        <v>93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14</v>
      </c>
      <c r="L6" s="21"/>
    </row>
    <row r="7" s="1" customFormat="1" ht="16.5" customHeight="1">
      <c r="B7" s="21"/>
      <c r="E7" s="135" t="str">
        <f>'Rekapitulace stavby'!K6</f>
        <v>Stavba městského holubníku, Park Vítkov, Praha 3-Žižkov 130 00</v>
      </c>
      <c r="F7" s="134"/>
      <c r="G7" s="134"/>
      <c r="H7" s="134"/>
      <c r="L7" s="21"/>
    </row>
    <row r="8" s="2" customFormat="1" ht="12" customHeight="1">
      <c r="A8" s="33"/>
      <c r="B8" s="39"/>
      <c r="C8" s="33"/>
      <c r="D8" s="134" t="s">
        <v>94</v>
      </c>
      <c r="E8" s="33"/>
      <c r="F8" s="33"/>
      <c r="G8" s="33"/>
      <c r="H8" s="33"/>
      <c r="I8" s="33"/>
      <c r="J8" s="33"/>
      <c r="K8" s="33"/>
      <c r="L8" s="57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" customFormat="1" ht="16.5" customHeight="1">
      <c r="A9" s="33"/>
      <c r="B9" s="39"/>
      <c r="C9" s="33"/>
      <c r="D9" s="33"/>
      <c r="E9" s="136" t="s">
        <v>95</v>
      </c>
      <c r="F9" s="33"/>
      <c r="G9" s="33"/>
      <c r="H9" s="33"/>
      <c r="I9" s="33"/>
      <c r="J9" s="33"/>
      <c r="K9" s="33"/>
      <c r="L9" s="57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>
      <c r="A10" s="33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57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2" customHeight="1">
      <c r="A11" s="33"/>
      <c r="B11" s="39"/>
      <c r="C11" s="33"/>
      <c r="D11" s="134" t="s">
        <v>16</v>
      </c>
      <c r="E11" s="33"/>
      <c r="F11" s="137" t="s">
        <v>1</v>
      </c>
      <c r="G11" s="33"/>
      <c r="H11" s="33"/>
      <c r="I11" s="134" t="s">
        <v>17</v>
      </c>
      <c r="J11" s="137" t="s">
        <v>1</v>
      </c>
      <c r="K11" s="33"/>
      <c r="L11" s="57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 ht="12" customHeight="1">
      <c r="A12" s="33"/>
      <c r="B12" s="39"/>
      <c r="C12" s="33"/>
      <c r="D12" s="134" t="s">
        <v>18</v>
      </c>
      <c r="E12" s="33"/>
      <c r="F12" s="137" t="s">
        <v>19</v>
      </c>
      <c r="G12" s="33"/>
      <c r="H12" s="33"/>
      <c r="I12" s="134" t="s">
        <v>20</v>
      </c>
      <c r="J12" s="138" t="str">
        <f>'Rekapitulace stavby'!AN8</f>
        <v>8. 5. 2022</v>
      </c>
      <c r="K12" s="33"/>
      <c r="L12" s="57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0.8" customHeight="1">
      <c r="A13" s="33"/>
      <c r="B13" s="39"/>
      <c r="C13" s="33"/>
      <c r="D13" s="33"/>
      <c r="E13" s="33"/>
      <c r="F13" s="33"/>
      <c r="G13" s="33"/>
      <c r="H13" s="33"/>
      <c r="I13" s="33"/>
      <c r="J13" s="33"/>
      <c r="K13" s="33"/>
      <c r="L13" s="57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9"/>
      <c r="C14" s="33"/>
      <c r="D14" s="134" t="s">
        <v>22</v>
      </c>
      <c r="E14" s="33"/>
      <c r="F14" s="33"/>
      <c r="G14" s="33"/>
      <c r="H14" s="33"/>
      <c r="I14" s="134" t="s">
        <v>23</v>
      </c>
      <c r="J14" s="137" t="s">
        <v>1</v>
      </c>
      <c r="K14" s="33"/>
      <c r="L14" s="57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8" customHeight="1">
      <c r="A15" s="33"/>
      <c r="B15" s="39"/>
      <c r="C15" s="33"/>
      <c r="D15" s="33"/>
      <c r="E15" s="137" t="s">
        <v>19</v>
      </c>
      <c r="F15" s="33"/>
      <c r="G15" s="33"/>
      <c r="H15" s="33"/>
      <c r="I15" s="134" t="s">
        <v>24</v>
      </c>
      <c r="J15" s="137" t="s">
        <v>1</v>
      </c>
      <c r="K15" s="33"/>
      <c r="L15" s="57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6.96" customHeight="1">
      <c r="A16" s="33"/>
      <c r="B16" s="39"/>
      <c r="C16" s="33"/>
      <c r="D16" s="33"/>
      <c r="E16" s="33"/>
      <c r="F16" s="33"/>
      <c r="G16" s="33"/>
      <c r="H16" s="33"/>
      <c r="I16" s="33"/>
      <c r="J16" s="33"/>
      <c r="K16" s="33"/>
      <c r="L16" s="57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2" customHeight="1">
      <c r="A17" s="33"/>
      <c r="B17" s="39"/>
      <c r="C17" s="33"/>
      <c r="D17" s="134" t="s">
        <v>25</v>
      </c>
      <c r="E17" s="33"/>
      <c r="F17" s="33"/>
      <c r="G17" s="33"/>
      <c r="H17" s="33"/>
      <c r="I17" s="134" t="s">
        <v>23</v>
      </c>
      <c r="J17" s="137" t="s">
        <v>1</v>
      </c>
      <c r="K17" s="33"/>
      <c r="L17" s="57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18" customHeight="1">
      <c r="A18" s="33"/>
      <c r="B18" s="39"/>
      <c r="C18" s="33"/>
      <c r="D18" s="33"/>
      <c r="E18" s="137" t="s">
        <v>26</v>
      </c>
      <c r="F18" s="33"/>
      <c r="G18" s="33"/>
      <c r="H18" s="33"/>
      <c r="I18" s="134" t="s">
        <v>24</v>
      </c>
      <c r="J18" s="137" t="s">
        <v>1</v>
      </c>
      <c r="K18" s="33"/>
      <c r="L18" s="57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6.96" customHeight="1">
      <c r="A19" s="33"/>
      <c r="B19" s="39"/>
      <c r="C19" s="33"/>
      <c r="D19" s="33"/>
      <c r="E19" s="33"/>
      <c r="F19" s="33"/>
      <c r="G19" s="33"/>
      <c r="H19" s="33"/>
      <c r="I19" s="33"/>
      <c r="J19" s="33"/>
      <c r="K19" s="33"/>
      <c r="L19" s="57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2" customHeight="1">
      <c r="A20" s="33"/>
      <c r="B20" s="39"/>
      <c r="C20" s="33"/>
      <c r="D20" s="134" t="s">
        <v>27</v>
      </c>
      <c r="E20" s="33"/>
      <c r="F20" s="33"/>
      <c r="G20" s="33"/>
      <c r="H20" s="33"/>
      <c r="I20" s="134" t="s">
        <v>23</v>
      </c>
      <c r="J20" s="137" t="s">
        <v>1</v>
      </c>
      <c r="K20" s="33"/>
      <c r="L20" s="57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18" customHeight="1">
      <c r="A21" s="33"/>
      <c r="B21" s="39"/>
      <c r="C21" s="33"/>
      <c r="D21" s="33"/>
      <c r="E21" s="137" t="s">
        <v>28</v>
      </c>
      <c r="F21" s="33"/>
      <c r="G21" s="33"/>
      <c r="H21" s="33"/>
      <c r="I21" s="134" t="s">
        <v>24</v>
      </c>
      <c r="J21" s="137" t="s">
        <v>1</v>
      </c>
      <c r="K21" s="33"/>
      <c r="L21" s="57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6.96" customHeight="1">
      <c r="A22" s="33"/>
      <c r="B22" s="39"/>
      <c r="C22" s="33"/>
      <c r="D22" s="33"/>
      <c r="E22" s="33"/>
      <c r="F22" s="33"/>
      <c r="G22" s="33"/>
      <c r="H22" s="33"/>
      <c r="I22" s="33"/>
      <c r="J22" s="33"/>
      <c r="K22" s="33"/>
      <c r="L22" s="57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2" customHeight="1">
      <c r="A23" s="33"/>
      <c r="B23" s="39"/>
      <c r="C23" s="33"/>
      <c r="D23" s="134" t="s">
        <v>30</v>
      </c>
      <c r="E23" s="33"/>
      <c r="F23" s="33"/>
      <c r="G23" s="33"/>
      <c r="H23" s="33"/>
      <c r="I23" s="134" t="s">
        <v>23</v>
      </c>
      <c r="J23" s="137" t="s">
        <v>1</v>
      </c>
      <c r="K23" s="33"/>
      <c r="L23" s="57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18" customHeight="1">
      <c r="A24" s="33"/>
      <c r="B24" s="39"/>
      <c r="C24" s="33"/>
      <c r="D24" s="33"/>
      <c r="E24" s="137" t="s">
        <v>31</v>
      </c>
      <c r="F24" s="33"/>
      <c r="G24" s="33"/>
      <c r="H24" s="33"/>
      <c r="I24" s="134" t="s">
        <v>24</v>
      </c>
      <c r="J24" s="137" t="s">
        <v>1</v>
      </c>
      <c r="K24" s="33"/>
      <c r="L24" s="5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6.96" customHeight="1">
      <c r="A25" s="33"/>
      <c r="B25" s="39"/>
      <c r="C25" s="33"/>
      <c r="D25" s="33"/>
      <c r="E25" s="33"/>
      <c r="F25" s="33"/>
      <c r="G25" s="33"/>
      <c r="H25" s="33"/>
      <c r="I25" s="33"/>
      <c r="J25" s="33"/>
      <c r="K25" s="33"/>
      <c r="L25" s="57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2" customHeight="1">
      <c r="A26" s="33"/>
      <c r="B26" s="39"/>
      <c r="C26" s="33"/>
      <c r="D26" s="134" t="s">
        <v>32</v>
      </c>
      <c r="E26" s="33"/>
      <c r="F26" s="33"/>
      <c r="G26" s="33"/>
      <c r="H26" s="33"/>
      <c r="I26" s="33"/>
      <c r="J26" s="33"/>
      <c r="K26" s="33"/>
      <c r="L26" s="57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8" customFormat="1" ht="16.5" customHeight="1">
      <c r="A27" s="139"/>
      <c r="B27" s="140"/>
      <c r="C27" s="139"/>
      <c r="D27" s="139"/>
      <c r="E27" s="141" t="s">
        <v>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3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57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" customFormat="1" ht="6.96" customHeight="1">
      <c r="A29" s="33"/>
      <c r="B29" s="39"/>
      <c r="C29" s="33"/>
      <c r="D29" s="143"/>
      <c r="E29" s="143"/>
      <c r="F29" s="143"/>
      <c r="G29" s="143"/>
      <c r="H29" s="143"/>
      <c r="I29" s="143"/>
      <c r="J29" s="143"/>
      <c r="K29" s="143"/>
      <c r="L29" s="57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" customFormat="1" ht="25.44" customHeight="1">
      <c r="A30" s="33"/>
      <c r="B30" s="39"/>
      <c r="C30" s="33"/>
      <c r="D30" s="144" t="s">
        <v>33</v>
      </c>
      <c r="E30" s="33"/>
      <c r="F30" s="33"/>
      <c r="G30" s="33"/>
      <c r="H30" s="33"/>
      <c r="I30" s="33"/>
      <c r="J30" s="145">
        <f>ROUND(J133, 2)</f>
        <v>922408.23999999999</v>
      </c>
      <c r="K30" s="33"/>
      <c r="L30" s="57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9"/>
      <c r="C31" s="33"/>
      <c r="D31" s="143"/>
      <c r="E31" s="143"/>
      <c r="F31" s="143"/>
      <c r="G31" s="143"/>
      <c r="H31" s="143"/>
      <c r="I31" s="143"/>
      <c r="J31" s="143"/>
      <c r="K31" s="143"/>
      <c r="L31" s="57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14.4" customHeight="1">
      <c r="A32" s="33"/>
      <c r="B32" s="39"/>
      <c r="C32" s="33"/>
      <c r="D32" s="33"/>
      <c r="E32" s="33"/>
      <c r="F32" s="146" t="s">
        <v>35</v>
      </c>
      <c r="G32" s="33"/>
      <c r="H32" s="33"/>
      <c r="I32" s="146" t="s">
        <v>34</v>
      </c>
      <c r="J32" s="146" t="s">
        <v>36</v>
      </c>
      <c r="K32" s="33"/>
      <c r="L32" s="57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14.4" customHeight="1">
      <c r="A33" s="33"/>
      <c r="B33" s="39"/>
      <c r="C33" s="33"/>
      <c r="D33" s="147" t="s">
        <v>37</v>
      </c>
      <c r="E33" s="134" t="s">
        <v>38</v>
      </c>
      <c r="F33" s="148">
        <f>ROUND((SUM(BE133:BE738)),  2)</f>
        <v>922408.23999999999</v>
      </c>
      <c r="G33" s="33"/>
      <c r="H33" s="33"/>
      <c r="I33" s="149">
        <v>0.20999999999999999</v>
      </c>
      <c r="J33" s="148">
        <f>ROUND(((SUM(BE133:BE738))*I33),  2)</f>
        <v>193705.73000000001</v>
      </c>
      <c r="K33" s="33"/>
      <c r="L33" s="57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9"/>
      <c r="C34" s="33"/>
      <c r="D34" s="33"/>
      <c r="E34" s="134" t="s">
        <v>39</v>
      </c>
      <c r="F34" s="148">
        <f>ROUND((SUM(BF133:BF738)),  2)</f>
        <v>0</v>
      </c>
      <c r="G34" s="33"/>
      <c r="H34" s="33"/>
      <c r="I34" s="149">
        <v>0.14999999999999999</v>
      </c>
      <c r="J34" s="148">
        <f>ROUND(((SUM(BF133:BF738))*I34),  2)</f>
        <v>0</v>
      </c>
      <c r="K34" s="33"/>
      <c r="L34" s="57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hidden="1" s="2" customFormat="1" ht="14.4" customHeight="1">
      <c r="A35" s="33"/>
      <c r="B35" s="39"/>
      <c r="C35" s="33"/>
      <c r="D35" s="33"/>
      <c r="E35" s="134" t="s">
        <v>40</v>
      </c>
      <c r="F35" s="148">
        <f>ROUND((SUM(BG133:BG738)),  2)</f>
        <v>0</v>
      </c>
      <c r="G35" s="33"/>
      <c r="H35" s="33"/>
      <c r="I35" s="149">
        <v>0.20999999999999999</v>
      </c>
      <c r="J35" s="148">
        <f>0</f>
        <v>0</v>
      </c>
      <c r="K35" s="33"/>
      <c r="L35" s="57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hidden="1" s="2" customFormat="1" ht="14.4" customHeight="1">
      <c r="A36" s="33"/>
      <c r="B36" s="39"/>
      <c r="C36" s="33"/>
      <c r="D36" s="33"/>
      <c r="E36" s="134" t="s">
        <v>41</v>
      </c>
      <c r="F36" s="148">
        <f>ROUND((SUM(BH133:BH738)),  2)</f>
        <v>0</v>
      </c>
      <c r="G36" s="33"/>
      <c r="H36" s="33"/>
      <c r="I36" s="149">
        <v>0.14999999999999999</v>
      </c>
      <c r="J36" s="148">
        <f>0</f>
        <v>0</v>
      </c>
      <c r="K36" s="33"/>
      <c r="L36" s="57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9"/>
      <c r="C37" s="33"/>
      <c r="D37" s="33"/>
      <c r="E37" s="134" t="s">
        <v>42</v>
      </c>
      <c r="F37" s="148">
        <f>ROUND((SUM(BI133:BI738)),  2)</f>
        <v>0</v>
      </c>
      <c r="G37" s="33"/>
      <c r="H37" s="33"/>
      <c r="I37" s="149">
        <v>0</v>
      </c>
      <c r="J37" s="148">
        <f>0</f>
        <v>0</v>
      </c>
      <c r="K37" s="33"/>
      <c r="L37" s="57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" customFormat="1" ht="6.96" customHeight="1">
      <c r="A38" s="33"/>
      <c r="B38" s="39"/>
      <c r="C38" s="33"/>
      <c r="D38" s="33"/>
      <c r="E38" s="33"/>
      <c r="F38" s="33"/>
      <c r="G38" s="33"/>
      <c r="H38" s="33"/>
      <c r="I38" s="33"/>
      <c r="J38" s="33"/>
      <c r="K38" s="33"/>
      <c r="L38" s="57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" customFormat="1" ht="25.44" customHeight="1">
      <c r="A39" s="33"/>
      <c r="B39" s="39"/>
      <c r="C39" s="150"/>
      <c r="D39" s="151" t="s">
        <v>43</v>
      </c>
      <c r="E39" s="152"/>
      <c r="F39" s="152"/>
      <c r="G39" s="153" t="s">
        <v>44</v>
      </c>
      <c r="H39" s="154" t="s">
        <v>45</v>
      </c>
      <c r="I39" s="152"/>
      <c r="J39" s="155">
        <f>SUM(J30:J37)</f>
        <v>1116113.97</v>
      </c>
      <c r="K39" s="156"/>
      <c r="L39" s="57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14.4" customHeight="1">
      <c r="A40" s="33"/>
      <c r="B40" s="39"/>
      <c r="C40" s="33"/>
      <c r="D40" s="33"/>
      <c r="E40" s="33"/>
      <c r="F40" s="33"/>
      <c r="G40" s="33"/>
      <c r="H40" s="33"/>
      <c r="I40" s="33"/>
      <c r="J40" s="33"/>
      <c r="K40" s="33"/>
      <c r="L40" s="57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7"/>
      <c r="D50" s="157" t="s">
        <v>46</v>
      </c>
      <c r="E50" s="158"/>
      <c r="F50" s="158"/>
      <c r="G50" s="157" t="s">
        <v>47</v>
      </c>
      <c r="H50" s="158"/>
      <c r="I50" s="158"/>
      <c r="J50" s="158"/>
      <c r="K50" s="158"/>
      <c r="L50" s="57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3"/>
      <c r="B61" s="39"/>
      <c r="C61" s="33"/>
      <c r="D61" s="159" t="s">
        <v>48</v>
      </c>
      <c r="E61" s="160"/>
      <c r="F61" s="161" t="s">
        <v>49</v>
      </c>
      <c r="G61" s="159" t="s">
        <v>48</v>
      </c>
      <c r="H61" s="160"/>
      <c r="I61" s="160"/>
      <c r="J61" s="162" t="s">
        <v>49</v>
      </c>
      <c r="K61" s="160"/>
      <c r="L61" s="57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3"/>
      <c r="B65" s="39"/>
      <c r="C65" s="33"/>
      <c r="D65" s="157" t="s">
        <v>50</v>
      </c>
      <c r="E65" s="163"/>
      <c r="F65" s="163"/>
      <c r="G65" s="157" t="s">
        <v>51</v>
      </c>
      <c r="H65" s="163"/>
      <c r="I65" s="163"/>
      <c r="J65" s="163"/>
      <c r="K65" s="163"/>
      <c r="L65" s="57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3"/>
      <c r="B76" s="39"/>
      <c r="C76" s="33"/>
      <c r="D76" s="159" t="s">
        <v>48</v>
      </c>
      <c r="E76" s="160"/>
      <c r="F76" s="161" t="s">
        <v>49</v>
      </c>
      <c r="G76" s="159" t="s">
        <v>48</v>
      </c>
      <c r="H76" s="160"/>
      <c r="I76" s="160"/>
      <c r="J76" s="162" t="s">
        <v>49</v>
      </c>
      <c r="K76" s="160"/>
      <c r="L76" s="57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57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57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24" t="s">
        <v>96</v>
      </c>
      <c r="D82" s="35"/>
      <c r="E82" s="35"/>
      <c r="F82" s="35"/>
      <c r="G82" s="35"/>
      <c r="H82" s="35"/>
      <c r="I82" s="35"/>
      <c r="J82" s="35"/>
      <c r="K82" s="35"/>
      <c r="L82" s="57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30" t="s">
        <v>14</v>
      </c>
      <c r="D84" s="35"/>
      <c r="E84" s="35"/>
      <c r="F84" s="35"/>
      <c r="G84" s="35"/>
      <c r="H84" s="35"/>
      <c r="I84" s="35"/>
      <c r="J84" s="35"/>
      <c r="K84" s="35"/>
      <c r="L84" s="57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16.5" customHeight="1">
      <c r="A85" s="33"/>
      <c r="B85" s="34"/>
      <c r="C85" s="35"/>
      <c r="D85" s="35"/>
      <c r="E85" s="168" t="str">
        <f>E7</f>
        <v>Stavba městského holubníku, Park Vítkov, Praha 3-Žižkov 130 00</v>
      </c>
      <c r="F85" s="30"/>
      <c r="G85" s="30"/>
      <c r="H85" s="30"/>
      <c r="I85" s="35"/>
      <c r="J85" s="35"/>
      <c r="K85" s="35"/>
      <c r="L85" s="57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2" customFormat="1" ht="12" customHeight="1">
      <c r="A86" s="33"/>
      <c r="B86" s="34"/>
      <c r="C86" s="30" t="s">
        <v>94</v>
      </c>
      <c r="D86" s="35"/>
      <c r="E86" s="35"/>
      <c r="F86" s="35"/>
      <c r="G86" s="35"/>
      <c r="H86" s="35"/>
      <c r="I86" s="35"/>
      <c r="J86" s="35"/>
      <c r="K86" s="35"/>
      <c r="L86" s="57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2" customFormat="1" ht="16.5" customHeight="1">
      <c r="A87" s="33"/>
      <c r="B87" s="34"/>
      <c r="C87" s="35"/>
      <c r="D87" s="35"/>
      <c r="E87" s="70" t="str">
        <f>E9</f>
        <v>001 - Architektonicko stavební část - Holubník</v>
      </c>
      <c r="F87" s="35"/>
      <c r="G87" s="35"/>
      <c r="H87" s="35"/>
      <c r="I87" s="35"/>
      <c r="J87" s="35"/>
      <c r="K87" s="35"/>
      <c r="L87" s="57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6.96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7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2" customHeight="1">
      <c r="A89" s="33"/>
      <c r="B89" s="34"/>
      <c r="C89" s="30" t="s">
        <v>18</v>
      </c>
      <c r="D89" s="35"/>
      <c r="E89" s="35"/>
      <c r="F89" s="27" t="str">
        <f>F12</f>
        <v>Městská část Praha 3</v>
      </c>
      <c r="G89" s="35"/>
      <c r="H89" s="35"/>
      <c r="I89" s="30" t="s">
        <v>20</v>
      </c>
      <c r="J89" s="73" t="str">
        <f>IF(J12="","",J12)</f>
        <v>8. 5. 2022</v>
      </c>
      <c r="K89" s="35"/>
      <c r="L89" s="57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40.05" customHeight="1">
      <c r="A91" s="33"/>
      <c r="B91" s="34"/>
      <c r="C91" s="30" t="s">
        <v>22</v>
      </c>
      <c r="D91" s="35"/>
      <c r="E91" s="35"/>
      <c r="F91" s="27" t="str">
        <f>E15</f>
        <v>Městská část Praha 3</v>
      </c>
      <c r="G91" s="35"/>
      <c r="H91" s="35"/>
      <c r="I91" s="30" t="s">
        <v>27</v>
      </c>
      <c r="J91" s="31" t="str">
        <f>E21</f>
        <v>Ing. arch. Munková, Ing. arch. Jankovichová</v>
      </c>
      <c r="K91" s="35"/>
      <c r="L91" s="57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15.15" customHeight="1">
      <c r="A92" s="33"/>
      <c r="B92" s="34"/>
      <c r="C92" s="30" t="s">
        <v>25</v>
      </c>
      <c r="D92" s="35"/>
      <c r="E92" s="35"/>
      <c r="F92" s="27" t="str">
        <f>IF(E18="","",E18)</f>
        <v>na základě výběrového řízení</v>
      </c>
      <c r="G92" s="35"/>
      <c r="H92" s="35"/>
      <c r="I92" s="30" t="s">
        <v>30</v>
      </c>
      <c r="J92" s="31" t="str">
        <f>E24</f>
        <v>Tomáš Slíva</v>
      </c>
      <c r="K92" s="35"/>
      <c r="L92" s="57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10.32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7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9.28" customHeight="1">
      <c r="A94" s="33"/>
      <c r="B94" s="34"/>
      <c r="C94" s="169" t="s">
        <v>97</v>
      </c>
      <c r="D94" s="170"/>
      <c r="E94" s="170"/>
      <c r="F94" s="170"/>
      <c r="G94" s="170"/>
      <c r="H94" s="170"/>
      <c r="I94" s="170"/>
      <c r="J94" s="171" t="s">
        <v>98</v>
      </c>
      <c r="K94" s="170"/>
      <c r="L94" s="57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2.8" customHeight="1">
      <c r="A96" s="33"/>
      <c r="B96" s="34"/>
      <c r="C96" s="172" t="s">
        <v>99</v>
      </c>
      <c r="D96" s="35"/>
      <c r="E96" s="35"/>
      <c r="F96" s="35"/>
      <c r="G96" s="35"/>
      <c r="H96" s="35"/>
      <c r="I96" s="35"/>
      <c r="J96" s="104">
        <f>J133</f>
        <v>922408.23999999999</v>
      </c>
      <c r="K96" s="35"/>
      <c r="L96" s="57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100</v>
      </c>
    </row>
    <row r="97" s="9" customFormat="1" ht="24.96" customHeight="1">
      <c r="A97" s="9"/>
      <c r="B97" s="173"/>
      <c r="C97" s="174"/>
      <c r="D97" s="175" t="s">
        <v>101</v>
      </c>
      <c r="E97" s="176"/>
      <c r="F97" s="176"/>
      <c r="G97" s="176"/>
      <c r="H97" s="176"/>
      <c r="I97" s="176"/>
      <c r="J97" s="177">
        <f>J134</f>
        <v>187055.47</v>
      </c>
      <c r="K97" s="174"/>
      <c r="L97" s="17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9"/>
      <c r="C98" s="180"/>
      <c r="D98" s="181" t="s">
        <v>102</v>
      </c>
      <c r="E98" s="182"/>
      <c r="F98" s="182"/>
      <c r="G98" s="182"/>
      <c r="H98" s="182"/>
      <c r="I98" s="182"/>
      <c r="J98" s="183">
        <f>J135</f>
        <v>34096.360000000001</v>
      </c>
      <c r="K98" s="180"/>
      <c r="L98" s="18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9"/>
      <c r="C99" s="180"/>
      <c r="D99" s="181" t="s">
        <v>103</v>
      </c>
      <c r="E99" s="182"/>
      <c r="F99" s="182"/>
      <c r="G99" s="182"/>
      <c r="H99" s="182"/>
      <c r="I99" s="182"/>
      <c r="J99" s="183">
        <f>J207</f>
        <v>19030.150000000001</v>
      </c>
      <c r="K99" s="180"/>
      <c r="L99" s="18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9"/>
      <c r="C100" s="180"/>
      <c r="D100" s="181" t="s">
        <v>104</v>
      </c>
      <c r="E100" s="182"/>
      <c r="F100" s="182"/>
      <c r="G100" s="182"/>
      <c r="H100" s="182"/>
      <c r="I100" s="182"/>
      <c r="J100" s="183">
        <f>J268</f>
        <v>68135.199999999997</v>
      </c>
      <c r="K100" s="180"/>
      <c r="L100" s="18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9"/>
      <c r="C101" s="180"/>
      <c r="D101" s="181" t="s">
        <v>105</v>
      </c>
      <c r="E101" s="182"/>
      <c r="F101" s="182"/>
      <c r="G101" s="182"/>
      <c r="H101" s="182"/>
      <c r="I101" s="182"/>
      <c r="J101" s="183">
        <f>J290</f>
        <v>29064.360000000001</v>
      </c>
      <c r="K101" s="180"/>
      <c r="L101" s="18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9"/>
      <c r="C102" s="180"/>
      <c r="D102" s="181" t="s">
        <v>106</v>
      </c>
      <c r="E102" s="182"/>
      <c r="F102" s="182"/>
      <c r="G102" s="182"/>
      <c r="H102" s="182"/>
      <c r="I102" s="182"/>
      <c r="J102" s="183">
        <f>J323</f>
        <v>16778</v>
      </c>
      <c r="K102" s="180"/>
      <c r="L102" s="18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9"/>
      <c r="C103" s="180"/>
      <c r="D103" s="181" t="s">
        <v>107</v>
      </c>
      <c r="E103" s="182"/>
      <c r="F103" s="182"/>
      <c r="G103" s="182"/>
      <c r="H103" s="182"/>
      <c r="I103" s="182"/>
      <c r="J103" s="183">
        <f>J351</f>
        <v>19951.400000000001</v>
      </c>
      <c r="K103" s="180"/>
      <c r="L103" s="18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3"/>
      <c r="C104" s="174"/>
      <c r="D104" s="175" t="s">
        <v>108</v>
      </c>
      <c r="E104" s="176"/>
      <c r="F104" s="176"/>
      <c r="G104" s="176"/>
      <c r="H104" s="176"/>
      <c r="I104" s="176"/>
      <c r="J104" s="177">
        <f>J353</f>
        <v>735352.77000000002</v>
      </c>
      <c r="K104" s="174"/>
      <c r="L104" s="178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9"/>
      <c r="C105" s="180"/>
      <c r="D105" s="181" t="s">
        <v>109</v>
      </c>
      <c r="E105" s="182"/>
      <c r="F105" s="182"/>
      <c r="G105" s="182"/>
      <c r="H105" s="182"/>
      <c r="I105" s="182"/>
      <c r="J105" s="183">
        <f>J354</f>
        <v>3956.04</v>
      </c>
      <c r="K105" s="180"/>
      <c r="L105" s="18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9"/>
      <c r="C106" s="180"/>
      <c r="D106" s="181" t="s">
        <v>110</v>
      </c>
      <c r="E106" s="182"/>
      <c r="F106" s="182"/>
      <c r="G106" s="182"/>
      <c r="H106" s="182"/>
      <c r="I106" s="182"/>
      <c r="J106" s="183">
        <f>J369</f>
        <v>12866.110000000001</v>
      </c>
      <c r="K106" s="180"/>
      <c r="L106" s="18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9"/>
      <c r="C107" s="180"/>
      <c r="D107" s="181" t="s">
        <v>111</v>
      </c>
      <c r="E107" s="182"/>
      <c r="F107" s="182"/>
      <c r="G107" s="182"/>
      <c r="H107" s="182"/>
      <c r="I107" s="182"/>
      <c r="J107" s="183">
        <f>J398</f>
        <v>8449.3600000000006</v>
      </c>
      <c r="K107" s="180"/>
      <c r="L107" s="18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9"/>
      <c r="C108" s="180"/>
      <c r="D108" s="181" t="s">
        <v>112</v>
      </c>
      <c r="E108" s="182"/>
      <c r="F108" s="182"/>
      <c r="G108" s="182"/>
      <c r="H108" s="182"/>
      <c r="I108" s="182"/>
      <c r="J108" s="183">
        <f>J414</f>
        <v>151054.31</v>
      </c>
      <c r="K108" s="180"/>
      <c r="L108" s="18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9"/>
      <c r="C109" s="180"/>
      <c r="D109" s="181" t="s">
        <v>113</v>
      </c>
      <c r="E109" s="182"/>
      <c r="F109" s="182"/>
      <c r="G109" s="182"/>
      <c r="H109" s="182"/>
      <c r="I109" s="182"/>
      <c r="J109" s="183">
        <f>J579</f>
        <v>208142.32000000001</v>
      </c>
      <c r="K109" s="180"/>
      <c r="L109" s="18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9"/>
      <c r="C110" s="180"/>
      <c r="D110" s="181" t="s">
        <v>114</v>
      </c>
      <c r="E110" s="182"/>
      <c r="F110" s="182"/>
      <c r="G110" s="182"/>
      <c r="H110" s="182"/>
      <c r="I110" s="182"/>
      <c r="J110" s="183">
        <f>J617</f>
        <v>3640.8499999999999</v>
      </c>
      <c r="K110" s="180"/>
      <c r="L110" s="18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9"/>
      <c r="C111" s="180"/>
      <c r="D111" s="181" t="s">
        <v>115</v>
      </c>
      <c r="E111" s="182"/>
      <c r="F111" s="182"/>
      <c r="G111" s="182"/>
      <c r="H111" s="182"/>
      <c r="I111" s="182"/>
      <c r="J111" s="183">
        <f>J631</f>
        <v>276000</v>
      </c>
      <c r="K111" s="180"/>
      <c r="L111" s="18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9"/>
      <c r="C112" s="180"/>
      <c r="D112" s="181" t="s">
        <v>116</v>
      </c>
      <c r="E112" s="182"/>
      <c r="F112" s="182"/>
      <c r="G112" s="182"/>
      <c r="H112" s="182"/>
      <c r="I112" s="182"/>
      <c r="J112" s="183">
        <f>J687</f>
        <v>65200</v>
      </c>
      <c r="K112" s="180"/>
      <c r="L112" s="18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9"/>
      <c r="C113" s="180"/>
      <c r="D113" s="181" t="s">
        <v>117</v>
      </c>
      <c r="E113" s="182"/>
      <c r="F113" s="182"/>
      <c r="G113" s="182"/>
      <c r="H113" s="182"/>
      <c r="I113" s="182"/>
      <c r="J113" s="183">
        <f>J728</f>
        <v>6043.7799999999997</v>
      </c>
      <c r="K113" s="180"/>
      <c r="L113" s="18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3"/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57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6.96" customHeight="1">
      <c r="A115" s="33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57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9" s="2" customFormat="1" ht="6.96" customHeight="1">
      <c r="A119" s="33"/>
      <c r="B119" s="62"/>
      <c r="C119" s="63"/>
      <c r="D119" s="63"/>
      <c r="E119" s="63"/>
      <c r="F119" s="63"/>
      <c r="G119" s="63"/>
      <c r="H119" s="63"/>
      <c r="I119" s="63"/>
      <c r="J119" s="63"/>
      <c r="K119" s="63"/>
      <c r="L119" s="57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="2" customFormat="1" ht="24.96" customHeight="1">
      <c r="A120" s="33"/>
      <c r="B120" s="34"/>
      <c r="C120" s="24" t="s">
        <v>118</v>
      </c>
      <c r="D120" s="35"/>
      <c r="E120" s="35"/>
      <c r="F120" s="35"/>
      <c r="G120" s="35"/>
      <c r="H120" s="35"/>
      <c r="I120" s="35"/>
      <c r="J120" s="35"/>
      <c r="K120" s="35"/>
      <c r="L120" s="57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="2" customFormat="1" ht="6.96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7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="2" customFormat="1" ht="12" customHeight="1">
      <c r="A122" s="33"/>
      <c r="B122" s="34"/>
      <c r="C122" s="30" t="s">
        <v>14</v>
      </c>
      <c r="D122" s="35"/>
      <c r="E122" s="35"/>
      <c r="F122" s="35"/>
      <c r="G122" s="35"/>
      <c r="H122" s="35"/>
      <c r="I122" s="35"/>
      <c r="J122" s="35"/>
      <c r="K122" s="35"/>
      <c r="L122" s="57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="2" customFormat="1" ht="16.5" customHeight="1">
      <c r="A123" s="33"/>
      <c r="B123" s="34"/>
      <c r="C123" s="35"/>
      <c r="D123" s="35"/>
      <c r="E123" s="168" t="str">
        <f>E7</f>
        <v>Stavba městského holubníku, Park Vítkov, Praha 3-Žižkov 130 00</v>
      </c>
      <c r="F123" s="30"/>
      <c r="G123" s="30"/>
      <c r="H123" s="30"/>
      <c r="I123" s="35"/>
      <c r="J123" s="35"/>
      <c r="K123" s="35"/>
      <c r="L123" s="57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="2" customFormat="1" ht="12" customHeight="1">
      <c r="A124" s="33"/>
      <c r="B124" s="34"/>
      <c r="C124" s="30" t="s">
        <v>94</v>
      </c>
      <c r="D124" s="35"/>
      <c r="E124" s="35"/>
      <c r="F124" s="35"/>
      <c r="G124" s="35"/>
      <c r="H124" s="35"/>
      <c r="I124" s="35"/>
      <c r="J124" s="35"/>
      <c r="K124" s="35"/>
      <c r="L124" s="57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="2" customFormat="1" ht="16.5" customHeight="1">
      <c r="A125" s="33"/>
      <c r="B125" s="34"/>
      <c r="C125" s="35"/>
      <c r="D125" s="35"/>
      <c r="E125" s="70" t="str">
        <f>E9</f>
        <v>001 - Architektonicko stavební část - Holubník</v>
      </c>
      <c r="F125" s="35"/>
      <c r="G125" s="35"/>
      <c r="H125" s="35"/>
      <c r="I125" s="35"/>
      <c r="J125" s="35"/>
      <c r="K125" s="35"/>
      <c r="L125" s="57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="2" customFormat="1" ht="6.96" customHeight="1">
      <c r="A126" s="33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57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="2" customFormat="1" ht="12" customHeight="1">
      <c r="A127" s="33"/>
      <c r="B127" s="34"/>
      <c r="C127" s="30" t="s">
        <v>18</v>
      </c>
      <c r="D127" s="35"/>
      <c r="E127" s="35"/>
      <c r="F127" s="27" t="str">
        <f>F12</f>
        <v>Městská část Praha 3</v>
      </c>
      <c r="G127" s="35"/>
      <c r="H127" s="35"/>
      <c r="I127" s="30" t="s">
        <v>20</v>
      </c>
      <c r="J127" s="73" t="str">
        <f>IF(J12="","",J12)</f>
        <v>8. 5. 2022</v>
      </c>
      <c r="K127" s="35"/>
      <c r="L127" s="57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="2" customFormat="1" ht="6.96" customHeight="1">
      <c r="A128" s="33"/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57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="2" customFormat="1" ht="40.05" customHeight="1">
      <c r="A129" s="33"/>
      <c r="B129" s="34"/>
      <c r="C129" s="30" t="s">
        <v>22</v>
      </c>
      <c r="D129" s="35"/>
      <c r="E129" s="35"/>
      <c r="F129" s="27" t="str">
        <f>E15</f>
        <v>Městská část Praha 3</v>
      </c>
      <c r="G129" s="35"/>
      <c r="H129" s="35"/>
      <c r="I129" s="30" t="s">
        <v>27</v>
      </c>
      <c r="J129" s="31" t="str">
        <f>E21</f>
        <v>Ing. arch. Munková, Ing. arch. Jankovichová</v>
      </c>
      <c r="K129" s="35"/>
      <c r="L129" s="57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="2" customFormat="1" ht="15.15" customHeight="1">
      <c r="A130" s="33"/>
      <c r="B130" s="34"/>
      <c r="C130" s="30" t="s">
        <v>25</v>
      </c>
      <c r="D130" s="35"/>
      <c r="E130" s="35"/>
      <c r="F130" s="27" t="str">
        <f>IF(E18="","",E18)</f>
        <v>na základě výběrového řízení</v>
      </c>
      <c r="G130" s="35"/>
      <c r="H130" s="35"/>
      <c r="I130" s="30" t="s">
        <v>30</v>
      </c>
      <c r="J130" s="31" t="str">
        <f>E24</f>
        <v>Tomáš Slíva</v>
      </c>
      <c r="K130" s="35"/>
      <c r="L130" s="57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="2" customFormat="1" ht="10.32" customHeight="1">
      <c r="A131" s="33"/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57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="11" customFormat="1" ht="29.28" customHeight="1">
      <c r="A132" s="185"/>
      <c r="B132" s="186"/>
      <c r="C132" s="187" t="s">
        <v>119</v>
      </c>
      <c r="D132" s="188" t="s">
        <v>58</v>
      </c>
      <c r="E132" s="188" t="s">
        <v>54</v>
      </c>
      <c r="F132" s="188" t="s">
        <v>55</v>
      </c>
      <c r="G132" s="188" t="s">
        <v>120</v>
      </c>
      <c r="H132" s="188" t="s">
        <v>121</v>
      </c>
      <c r="I132" s="188" t="s">
        <v>122</v>
      </c>
      <c r="J132" s="189" t="s">
        <v>98</v>
      </c>
      <c r="K132" s="190" t="s">
        <v>123</v>
      </c>
      <c r="L132" s="191"/>
      <c r="M132" s="94" t="s">
        <v>1</v>
      </c>
      <c r="N132" s="95" t="s">
        <v>37</v>
      </c>
      <c r="O132" s="95" t="s">
        <v>124</v>
      </c>
      <c r="P132" s="95" t="s">
        <v>125</v>
      </c>
      <c r="Q132" s="95" t="s">
        <v>126</v>
      </c>
      <c r="R132" s="95" t="s">
        <v>127</v>
      </c>
      <c r="S132" s="95" t="s">
        <v>128</v>
      </c>
      <c r="T132" s="96" t="s">
        <v>129</v>
      </c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</row>
    <row r="133" s="2" customFormat="1" ht="22.8" customHeight="1">
      <c r="A133" s="33"/>
      <c r="B133" s="34"/>
      <c r="C133" s="101" t="s">
        <v>130</v>
      </c>
      <c r="D133" s="35"/>
      <c r="E133" s="35"/>
      <c r="F133" s="35"/>
      <c r="G133" s="35"/>
      <c r="H133" s="35"/>
      <c r="I133" s="35"/>
      <c r="J133" s="192">
        <f>BK133</f>
        <v>922408.23999999999</v>
      </c>
      <c r="K133" s="35"/>
      <c r="L133" s="39"/>
      <c r="M133" s="97"/>
      <c r="N133" s="193"/>
      <c r="O133" s="98"/>
      <c r="P133" s="194">
        <f>P134+P353</f>
        <v>420.59853900000007</v>
      </c>
      <c r="Q133" s="98"/>
      <c r="R133" s="194">
        <f>R134+R353</f>
        <v>22.652068620000001</v>
      </c>
      <c r="S133" s="98"/>
      <c r="T133" s="195">
        <f>T134+T353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8" t="s">
        <v>72</v>
      </c>
      <c r="AU133" s="18" t="s">
        <v>100</v>
      </c>
      <c r="BK133" s="196">
        <f>BK134+BK353</f>
        <v>922408.23999999999</v>
      </c>
    </row>
    <row r="134" s="12" customFormat="1" ht="25.92" customHeight="1">
      <c r="A134" s="12"/>
      <c r="B134" s="197"/>
      <c r="C134" s="198"/>
      <c r="D134" s="199" t="s">
        <v>72</v>
      </c>
      <c r="E134" s="200" t="s">
        <v>131</v>
      </c>
      <c r="F134" s="200" t="s">
        <v>132</v>
      </c>
      <c r="G134" s="198"/>
      <c r="H134" s="198"/>
      <c r="I134" s="198"/>
      <c r="J134" s="201">
        <f>BK134</f>
        <v>187055.47</v>
      </c>
      <c r="K134" s="198"/>
      <c r="L134" s="202"/>
      <c r="M134" s="203"/>
      <c r="N134" s="204"/>
      <c r="O134" s="204"/>
      <c r="P134" s="205">
        <f>P135+P207+P268+P290+P323+P351</f>
        <v>206.00991700000003</v>
      </c>
      <c r="Q134" s="204"/>
      <c r="R134" s="205">
        <f>R135+R207+R268+R290+R323+R351</f>
        <v>21.055931310000002</v>
      </c>
      <c r="S134" s="204"/>
      <c r="T134" s="206">
        <f>T135+T207+T268+T290+T323+T351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7" t="s">
        <v>81</v>
      </c>
      <c r="AT134" s="208" t="s">
        <v>72</v>
      </c>
      <c r="AU134" s="208" t="s">
        <v>73</v>
      </c>
      <c r="AY134" s="207" t="s">
        <v>133</v>
      </c>
      <c r="BK134" s="209">
        <f>BK135+BK207+BK268+BK290+BK323+BK351</f>
        <v>187055.47</v>
      </c>
    </row>
    <row r="135" s="12" customFormat="1" ht="22.8" customHeight="1">
      <c r="A135" s="12"/>
      <c r="B135" s="197"/>
      <c r="C135" s="198"/>
      <c r="D135" s="199" t="s">
        <v>72</v>
      </c>
      <c r="E135" s="210" t="s">
        <v>81</v>
      </c>
      <c r="F135" s="210" t="s">
        <v>134</v>
      </c>
      <c r="G135" s="198"/>
      <c r="H135" s="198"/>
      <c r="I135" s="198"/>
      <c r="J135" s="211">
        <f>BK135</f>
        <v>34096.360000000001</v>
      </c>
      <c r="K135" s="198"/>
      <c r="L135" s="202"/>
      <c r="M135" s="203"/>
      <c r="N135" s="204"/>
      <c r="O135" s="204"/>
      <c r="P135" s="205">
        <f>SUM(P136:P206)</f>
        <v>85.076718999999997</v>
      </c>
      <c r="Q135" s="204"/>
      <c r="R135" s="205">
        <f>SUM(R136:R206)</f>
        <v>0.002</v>
      </c>
      <c r="S135" s="204"/>
      <c r="T135" s="206">
        <f>SUM(T136:T206)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7" t="s">
        <v>81</v>
      </c>
      <c r="AT135" s="208" t="s">
        <v>72</v>
      </c>
      <c r="AU135" s="208" t="s">
        <v>81</v>
      </c>
      <c r="AY135" s="207" t="s">
        <v>133</v>
      </c>
      <c r="BK135" s="209">
        <f>SUM(BK136:BK206)</f>
        <v>34096.360000000001</v>
      </c>
    </row>
    <row r="136" s="2" customFormat="1" ht="33" customHeight="1">
      <c r="A136" s="33"/>
      <c r="B136" s="34"/>
      <c r="C136" s="212" t="s">
        <v>81</v>
      </c>
      <c r="D136" s="212" t="s">
        <v>135</v>
      </c>
      <c r="E136" s="213" t="s">
        <v>136</v>
      </c>
      <c r="F136" s="214" t="s">
        <v>137</v>
      </c>
      <c r="G136" s="215" t="s">
        <v>138</v>
      </c>
      <c r="H136" s="216">
        <v>3</v>
      </c>
      <c r="I136" s="217">
        <v>546</v>
      </c>
      <c r="J136" s="217">
        <f>ROUND(I136*H136,2)</f>
        <v>1638</v>
      </c>
      <c r="K136" s="218"/>
      <c r="L136" s="39"/>
      <c r="M136" s="219" t="s">
        <v>1</v>
      </c>
      <c r="N136" s="220" t="s">
        <v>38</v>
      </c>
      <c r="O136" s="221">
        <v>0.96699999999999997</v>
      </c>
      <c r="P136" s="221">
        <f>O136*H136</f>
        <v>2.9009999999999998</v>
      </c>
      <c r="Q136" s="221">
        <v>0</v>
      </c>
      <c r="R136" s="221">
        <f>Q136*H136</f>
        <v>0</v>
      </c>
      <c r="S136" s="221">
        <v>0</v>
      </c>
      <c r="T136" s="222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23" t="s">
        <v>139</v>
      </c>
      <c r="AT136" s="223" t="s">
        <v>135</v>
      </c>
      <c r="AU136" s="223" t="s">
        <v>83</v>
      </c>
      <c r="AY136" s="18" t="s">
        <v>133</v>
      </c>
      <c r="BE136" s="224">
        <f>IF(N136="základní",J136,0)</f>
        <v>1638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8" t="s">
        <v>81</v>
      </c>
      <c r="BK136" s="224">
        <f>ROUND(I136*H136,2)</f>
        <v>1638</v>
      </c>
      <c r="BL136" s="18" t="s">
        <v>139</v>
      </c>
      <c r="BM136" s="223" t="s">
        <v>140</v>
      </c>
    </row>
    <row r="137" s="13" customFormat="1">
      <c r="A137" s="13"/>
      <c r="B137" s="225"/>
      <c r="C137" s="226"/>
      <c r="D137" s="227" t="s">
        <v>141</v>
      </c>
      <c r="E137" s="228" t="s">
        <v>1</v>
      </c>
      <c r="F137" s="229" t="s">
        <v>142</v>
      </c>
      <c r="G137" s="226"/>
      <c r="H137" s="228" t="s">
        <v>1</v>
      </c>
      <c r="I137" s="226"/>
      <c r="J137" s="226"/>
      <c r="K137" s="226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141</v>
      </c>
      <c r="AU137" s="234" t="s">
        <v>83</v>
      </c>
      <c r="AV137" s="13" t="s">
        <v>81</v>
      </c>
      <c r="AW137" s="13" t="s">
        <v>29</v>
      </c>
      <c r="AX137" s="13" t="s">
        <v>73</v>
      </c>
      <c r="AY137" s="234" t="s">
        <v>133</v>
      </c>
    </row>
    <row r="138" s="13" customFormat="1">
      <c r="A138" s="13"/>
      <c r="B138" s="225"/>
      <c r="C138" s="226"/>
      <c r="D138" s="227" t="s">
        <v>141</v>
      </c>
      <c r="E138" s="228" t="s">
        <v>1</v>
      </c>
      <c r="F138" s="229" t="s">
        <v>143</v>
      </c>
      <c r="G138" s="226"/>
      <c r="H138" s="228" t="s">
        <v>1</v>
      </c>
      <c r="I138" s="226"/>
      <c r="J138" s="226"/>
      <c r="K138" s="226"/>
      <c r="L138" s="230"/>
      <c r="M138" s="231"/>
      <c r="N138" s="232"/>
      <c r="O138" s="232"/>
      <c r="P138" s="232"/>
      <c r="Q138" s="232"/>
      <c r="R138" s="232"/>
      <c r="S138" s="232"/>
      <c r="T138" s="23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4" t="s">
        <v>141</v>
      </c>
      <c r="AU138" s="234" t="s">
        <v>83</v>
      </c>
      <c r="AV138" s="13" t="s">
        <v>81</v>
      </c>
      <c r="AW138" s="13" t="s">
        <v>29</v>
      </c>
      <c r="AX138" s="13" t="s">
        <v>73</v>
      </c>
      <c r="AY138" s="234" t="s">
        <v>133</v>
      </c>
    </row>
    <row r="139" s="13" customFormat="1">
      <c r="A139" s="13"/>
      <c r="B139" s="225"/>
      <c r="C139" s="226"/>
      <c r="D139" s="227" t="s">
        <v>141</v>
      </c>
      <c r="E139" s="228" t="s">
        <v>1</v>
      </c>
      <c r="F139" s="229" t="s">
        <v>144</v>
      </c>
      <c r="G139" s="226"/>
      <c r="H139" s="228" t="s">
        <v>1</v>
      </c>
      <c r="I139" s="226"/>
      <c r="J139" s="226"/>
      <c r="K139" s="226"/>
      <c r="L139" s="230"/>
      <c r="M139" s="231"/>
      <c r="N139" s="232"/>
      <c r="O139" s="232"/>
      <c r="P139" s="232"/>
      <c r="Q139" s="232"/>
      <c r="R139" s="232"/>
      <c r="S139" s="232"/>
      <c r="T139" s="23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4" t="s">
        <v>141</v>
      </c>
      <c r="AU139" s="234" t="s">
        <v>83</v>
      </c>
      <c r="AV139" s="13" t="s">
        <v>81</v>
      </c>
      <c r="AW139" s="13" t="s">
        <v>29</v>
      </c>
      <c r="AX139" s="13" t="s">
        <v>73</v>
      </c>
      <c r="AY139" s="234" t="s">
        <v>133</v>
      </c>
    </row>
    <row r="140" s="14" customFormat="1">
      <c r="A140" s="14"/>
      <c r="B140" s="235"/>
      <c r="C140" s="236"/>
      <c r="D140" s="227" t="s">
        <v>141</v>
      </c>
      <c r="E140" s="237" t="s">
        <v>1</v>
      </c>
      <c r="F140" s="238" t="s">
        <v>145</v>
      </c>
      <c r="G140" s="236"/>
      <c r="H140" s="239">
        <v>3</v>
      </c>
      <c r="I140" s="236"/>
      <c r="J140" s="236"/>
      <c r="K140" s="236"/>
      <c r="L140" s="240"/>
      <c r="M140" s="241"/>
      <c r="N140" s="242"/>
      <c r="O140" s="242"/>
      <c r="P140" s="242"/>
      <c r="Q140" s="242"/>
      <c r="R140" s="242"/>
      <c r="S140" s="242"/>
      <c r="T140" s="24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4" t="s">
        <v>141</v>
      </c>
      <c r="AU140" s="244" t="s">
        <v>83</v>
      </c>
      <c r="AV140" s="14" t="s">
        <v>83</v>
      </c>
      <c r="AW140" s="14" t="s">
        <v>29</v>
      </c>
      <c r="AX140" s="14" t="s">
        <v>73</v>
      </c>
      <c r="AY140" s="244" t="s">
        <v>133</v>
      </c>
    </row>
    <row r="141" s="15" customFormat="1">
      <c r="A141" s="15"/>
      <c r="B141" s="245"/>
      <c r="C141" s="246"/>
      <c r="D141" s="227" t="s">
        <v>141</v>
      </c>
      <c r="E141" s="247" t="s">
        <v>1</v>
      </c>
      <c r="F141" s="248" t="s">
        <v>146</v>
      </c>
      <c r="G141" s="246"/>
      <c r="H141" s="249">
        <v>3</v>
      </c>
      <c r="I141" s="246"/>
      <c r="J141" s="246"/>
      <c r="K141" s="246"/>
      <c r="L141" s="250"/>
      <c r="M141" s="251"/>
      <c r="N141" s="252"/>
      <c r="O141" s="252"/>
      <c r="P141" s="252"/>
      <c r="Q141" s="252"/>
      <c r="R141" s="252"/>
      <c r="S141" s="252"/>
      <c r="T141" s="253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54" t="s">
        <v>141</v>
      </c>
      <c r="AU141" s="254" t="s">
        <v>83</v>
      </c>
      <c r="AV141" s="15" t="s">
        <v>139</v>
      </c>
      <c r="AW141" s="15" t="s">
        <v>29</v>
      </c>
      <c r="AX141" s="15" t="s">
        <v>81</v>
      </c>
      <c r="AY141" s="254" t="s">
        <v>133</v>
      </c>
    </row>
    <row r="142" s="2" customFormat="1" ht="24.15" customHeight="1">
      <c r="A142" s="33"/>
      <c r="B142" s="34"/>
      <c r="C142" s="212" t="s">
        <v>83</v>
      </c>
      <c r="D142" s="212" t="s">
        <v>135</v>
      </c>
      <c r="E142" s="213" t="s">
        <v>147</v>
      </c>
      <c r="F142" s="214" t="s">
        <v>148</v>
      </c>
      <c r="G142" s="215" t="s">
        <v>138</v>
      </c>
      <c r="H142" s="216">
        <v>5.0999999999999996</v>
      </c>
      <c r="I142" s="217">
        <v>623</v>
      </c>
      <c r="J142" s="217">
        <f>ROUND(I142*H142,2)</f>
        <v>3177.3000000000002</v>
      </c>
      <c r="K142" s="218"/>
      <c r="L142" s="39"/>
      <c r="M142" s="219" t="s">
        <v>1</v>
      </c>
      <c r="N142" s="220" t="s">
        <v>38</v>
      </c>
      <c r="O142" s="221">
        <v>1.101</v>
      </c>
      <c r="P142" s="221">
        <f>O142*H142</f>
        <v>5.6150999999999991</v>
      </c>
      <c r="Q142" s="221">
        <v>0</v>
      </c>
      <c r="R142" s="221">
        <f>Q142*H142</f>
        <v>0</v>
      </c>
      <c r="S142" s="221">
        <v>0</v>
      </c>
      <c r="T142" s="22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23" t="s">
        <v>139</v>
      </c>
      <c r="AT142" s="223" t="s">
        <v>135</v>
      </c>
      <c r="AU142" s="223" t="s">
        <v>83</v>
      </c>
      <c r="AY142" s="18" t="s">
        <v>133</v>
      </c>
      <c r="BE142" s="224">
        <f>IF(N142="základní",J142,0)</f>
        <v>3177.3000000000002</v>
      </c>
      <c r="BF142" s="224">
        <f>IF(N142="snížená",J142,0)</f>
        <v>0</v>
      </c>
      <c r="BG142" s="224">
        <f>IF(N142="zákl. přenesená",J142,0)</f>
        <v>0</v>
      </c>
      <c r="BH142" s="224">
        <f>IF(N142="sníž. přenesená",J142,0)</f>
        <v>0</v>
      </c>
      <c r="BI142" s="224">
        <f>IF(N142="nulová",J142,0)</f>
        <v>0</v>
      </c>
      <c r="BJ142" s="18" t="s">
        <v>81</v>
      </c>
      <c r="BK142" s="224">
        <f>ROUND(I142*H142,2)</f>
        <v>3177.3000000000002</v>
      </c>
      <c r="BL142" s="18" t="s">
        <v>139</v>
      </c>
      <c r="BM142" s="223" t="s">
        <v>149</v>
      </c>
    </row>
    <row r="143" s="13" customFormat="1">
      <c r="A143" s="13"/>
      <c r="B143" s="225"/>
      <c r="C143" s="226"/>
      <c r="D143" s="227" t="s">
        <v>141</v>
      </c>
      <c r="E143" s="228" t="s">
        <v>1</v>
      </c>
      <c r="F143" s="229" t="s">
        <v>142</v>
      </c>
      <c r="G143" s="226"/>
      <c r="H143" s="228" t="s">
        <v>1</v>
      </c>
      <c r="I143" s="226"/>
      <c r="J143" s="226"/>
      <c r="K143" s="226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141</v>
      </c>
      <c r="AU143" s="234" t="s">
        <v>83</v>
      </c>
      <c r="AV143" s="13" t="s">
        <v>81</v>
      </c>
      <c r="AW143" s="13" t="s">
        <v>29</v>
      </c>
      <c r="AX143" s="13" t="s">
        <v>73</v>
      </c>
      <c r="AY143" s="234" t="s">
        <v>133</v>
      </c>
    </row>
    <row r="144" s="13" customFormat="1">
      <c r="A144" s="13"/>
      <c r="B144" s="225"/>
      <c r="C144" s="226"/>
      <c r="D144" s="227" t="s">
        <v>141</v>
      </c>
      <c r="E144" s="228" t="s">
        <v>1</v>
      </c>
      <c r="F144" s="229" t="s">
        <v>150</v>
      </c>
      <c r="G144" s="226"/>
      <c r="H144" s="228" t="s">
        <v>1</v>
      </c>
      <c r="I144" s="226"/>
      <c r="J144" s="226"/>
      <c r="K144" s="226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141</v>
      </c>
      <c r="AU144" s="234" t="s">
        <v>83</v>
      </c>
      <c r="AV144" s="13" t="s">
        <v>81</v>
      </c>
      <c r="AW144" s="13" t="s">
        <v>29</v>
      </c>
      <c r="AX144" s="13" t="s">
        <v>73</v>
      </c>
      <c r="AY144" s="234" t="s">
        <v>133</v>
      </c>
    </row>
    <row r="145" s="13" customFormat="1">
      <c r="A145" s="13"/>
      <c r="B145" s="225"/>
      <c r="C145" s="226"/>
      <c r="D145" s="227" t="s">
        <v>141</v>
      </c>
      <c r="E145" s="228" t="s">
        <v>1</v>
      </c>
      <c r="F145" s="229" t="s">
        <v>151</v>
      </c>
      <c r="G145" s="226"/>
      <c r="H145" s="228" t="s">
        <v>1</v>
      </c>
      <c r="I145" s="226"/>
      <c r="J145" s="226"/>
      <c r="K145" s="226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141</v>
      </c>
      <c r="AU145" s="234" t="s">
        <v>83</v>
      </c>
      <c r="AV145" s="13" t="s">
        <v>81</v>
      </c>
      <c r="AW145" s="13" t="s">
        <v>29</v>
      </c>
      <c r="AX145" s="13" t="s">
        <v>73</v>
      </c>
      <c r="AY145" s="234" t="s">
        <v>133</v>
      </c>
    </row>
    <row r="146" s="13" customFormat="1">
      <c r="A146" s="13"/>
      <c r="B146" s="225"/>
      <c r="C146" s="226"/>
      <c r="D146" s="227" t="s">
        <v>141</v>
      </c>
      <c r="E146" s="228" t="s">
        <v>1</v>
      </c>
      <c r="F146" s="229" t="s">
        <v>152</v>
      </c>
      <c r="G146" s="226"/>
      <c r="H146" s="228" t="s">
        <v>1</v>
      </c>
      <c r="I146" s="226"/>
      <c r="J146" s="226"/>
      <c r="K146" s="226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141</v>
      </c>
      <c r="AU146" s="234" t="s">
        <v>83</v>
      </c>
      <c r="AV146" s="13" t="s">
        <v>81</v>
      </c>
      <c r="AW146" s="13" t="s">
        <v>29</v>
      </c>
      <c r="AX146" s="13" t="s">
        <v>73</v>
      </c>
      <c r="AY146" s="234" t="s">
        <v>133</v>
      </c>
    </row>
    <row r="147" s="13" customFormat="1">
      <c r="A147" s="13"/>
      <c r="B147" s="225"/>
      <c r="C147" s="226"/>
      <c r="D147" s="227" t="s">
        <v>141</v>
      </c>
      <c r="E147" s="228" t="s">
        <v>1</v>
      </c>
      <c r="F147" s="229" t="s">
        <v>153</v>
      </c>
      <c r="G147" s="226"/>
      <c r="H147" s="228" t="s">
        <v>1</v>
      </c>
      <c r="I147" s="226"/>
      <c r="J147" s="226"/>
      <c r="K147" s="226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141</v>
      </c>
      <c r="AU147" s="234" t="s">
        <v>83</v>
      </c>
      <c r="AV147" s="13" t="s">
        <v>81</v>
      </c>
      <c r="AW147" s="13" t="s">
        <v>29</v>
      </c>
      <c r="AX147" s="13" t="s">
        <v>73</v>
      </c>
      <c r="AY147" s="234" t="s">
        <v>133</v>
      </c>
    </row>
    <row r="148" s="14" customFormat="1">
      <c r="A148" s="14"/>
      <c r="B148" s="235"/>
      <c r="C148" s="236"/>
      <c r="D148" s="227" t="s">
        <v>141</v>
      </c>
      <c r="E148" s="237" t="s">
        <v>1</v>
      </c>
      <c r="F148" s="238" t="s">
        <v>154</v>
      </c>
      <c r="G148" s="236"/>
      <c r="H148" s="239">
        <v>5.0999999999999996</v>
      </c>
      <c r="I148" s="236"/>
      <c r="J148" s="236"/>
      <c r="K148" s="236"/>
      <c r="L148" s="240"/>
      <c r="M148" s="241"/>
      <c r="N148" s="242"/>
      <c r="O148" s="242"/>
      <c r="P148" s="242"/>
      <c r="Q148" s="242"/>
      <c r="R148" s="242"/>
      <c r="S148" s="242"/>
      <c r="T148" s="24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4" t="s">
        <v>141</v>
      </c>
      <c r="AU148" s="244" t="s">
        <v>83</v>
      </c>
      <c r="AV148" s="14" t="s">
        <v>83</v>
      </c>
      <c r="AW148" s="14" t="s">
        <v>29</v>
      </c>
      <c r="AX148" s="14" t="s">
        <v>73</v>
      </c>
      <c r="AY148" s="244" t="s">
        <v>133</v>
      </c>
    </row>
    <row r="149" s="15" customFormat="1">
      <c r="A149" s="15"/>
      <c r="B149" s="245"/>
      <c r="C149" s="246"/>
      <c r="D149" s="227" t="s">
        <v>141</v>
      </c>
      <c r="E149" s="247" t="s">
        <v>1</v>
      </c>
      <c r="F149" s="248" t="s">
        <v>146</v>
      </c>
      <c r="G149" s="246"/>
      <c r="H149" s="249">
        <v>5.0999999999999996</v>
      </c>
      <c r="I149" s="246"/>
      <c r="J149" s="246"/>
      <c r="K149" s="246"/>
      <c r="L149" s="250"/>
      <c r="M149" s="251"/>
      <c r="N149" s="252"/>
      <c r="O149" s="252"/>
      <c r="P149" s="252"/>
      <c r="Q149" s="252"/>
      <c r="R149" s="252"/>
      <c r="S149" s="252"/>
      <c r="T149" s="253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4" t="s">
        <v>141</v>
      </c>
      <c r="AU149" s="254" t="s">
        <v>83</v>
      </c>
      <c r="AV149" s="15" t="s">
        <v>139</v>
      </c>
      <c r="AW149" s="15" t="s">
        <v>29</v>
      </c>
      <c r="AX149" s="15" t="s">
        <v>81</v>
      </c>
      <c r="AY149" s="254" t="s">
        <v>133</v>
      </c>
    </row>
    <row r="150" s="2" customFormat="1" ht="37.8" customHeight="1">
      <c r="A150" s="33"/>
      <c r="B150" s="34"/>
      <c r="C150" s="212" t="s">
        <v>155</v>
      </c>
      <c r="D150" s="212" t="s">
        <v>135</v>
      </c>
      <c r="E150" s="213" t="s">
        <v>156</v>
      </c>
      <c r="F150" s="214" t="s">
        <v>157</v>
      </c>
      <c r="G150" s="215" t="s">
        <v>138</v>
      </c>
      <c r="H150" s="216">
        <v>2.1829999999999998</v>
      </c>
      <c r="I150" s="217">
        <v>297.85000000000002</v>
      </c>
      <c r="J150" s="217">
        <f>ROUND(I150*H150,2)</f>
        <v>650.21000000000004</v>
      </c>
      <c r="K150" s="218"/>
      <c r="L150" s="39"/>
      <c r="M150" s="219" t="s">
        <v>1</v>
      </c>
      <c r="N150" s="220" t="s">
        <v>38</v>
      </c>
      <c r="O150" s="221">
        <v>0.086999999999999994</v>
      </c>
      <c r="P150" s="221">
        <f>O150*H150</f>
        <v>0.18992099999999998</v>
      </c>
      <c r="Q150" s="221">
        <v>0</v>
      </c>
      <c r="R150" s="221">
        <f>Q150*H150</f>
        <v>0</v>
      </c>
      <c r="S150" s="221">
        <v>0</v>
      </c>
      <c r="T150" s="222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223" t="s">
        <v>139</v>
      </c>
      <c r="AT150" s="223" t="s">
        <v>135</v>
      </c>
      <c r="AU150" s="223" t="s">
        <v>83</v>
      </c>
      <c r="AY150" s="18" t="s">
        <v>133</v>
      </c>
      <c r="BE150" s="224">
        <f>IF(N150="základní",J150,0)</f>
        <v>650.21000000000004</v>
      </c>
      <c r="BF150" s="224">
        <f>IF(N150="snížená",J150,0)</f>
        <v>0</v>
      </c>
      <c r="BG150" s="224">
        <f>IF(N150="zákl. přenesená",J150,0)</f>
        <v>0</v>
      </c>
      <c r="BH150" s="224">
        <f>IF(N150="sníž. přenesená",J150,0)</f>
        <v>0</v>
      </c>
      <c r="BI150" s="224">
        <f>IF(N150="nulová",J150,0)</f>
        <v>0</v>
      </c>
      <c r="BJ150" s="18" t="s">
        <v>81</v>
      </c>
      <c r="BK150" s="224">
        <f>ROUND(I150*H150,2)</f>
        <v>650.21000000000004</v>
      </c>
      <c r="BL150" s="18" t="s">
        <v>139</v>
      </c>
      <c r="BM150" s="223" t="s">
        <v>158</v>
      </c>
    </row>
    <row r="151" s="13" customFormat="1">
      <c r="A151" s="13"/>
      <c r="B151" s="225"/>
      <c r="C151" s="226"/>
      <c r="D151" s="227" t="s">
        <v>141</v>
      </c>
      <c r="E151" s="228" t="s">
        <v>1</v>
      </c>
      <c r="F151" s="229" t="s">
        <v>142</v>
      </c>
      <c r="G151" s="226"/>
      <c r="H151" s="228" t="s">
        <v>1</v>
      </c>
      <c r="I151" s="226"/>
      <c r="J151" s="226"/>
      <c r="K151" s="226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141</v>
      </c>
      <c r="AU151" s="234" t="s">
        <v>83</v>
      </c>
      <c r="AV151" s="13" t="s">
        <v>81</v>
      </c>
      <c r="AW151" s="13" t="s">
        <v>29</v>
      </c>
      <c r="AX151" s="13" t="s">
        <v>73</v>
      </c>
      <c r="AY151" s="234" t="s">
        <v>133</v>
      </c>
    </row>
    <row r="152" s="13" customFormat="1">
      <c r="A152" s="13"/>
      <c r="B152" s="225"/>
      <c r="C152" s="226"/>
      <c r="D152" s="227" t="s">
        <v>141</v>
      </c>
      <c r="E152" s="228" t="s">
        <v>1</v>
      </c>
      <c r="F152" s="229" t="s">
        <v>150</v>
      </c>
      <c r="G152" s="226"/>
      <c r="H152" s="228" t="s">
        <v>1</v>
      </c>
      <c r="I152" s="226"/>
      <c r="J152" s="226"/>
      <c r="K152" s="226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141</v>
      </c>
      <c r="AU152" s="234" t="s">
        <v>83</v>
      </c>
      <c r="AV152" s="13" t="s">
        <v>81</v>
      </c>
      <c r="AW152" s="13" t="s">
        <v>29</v>
      </c>
      <c r="AX152" s="13" t="s">
        <v>73</v>
      </c>
      <c r="AY152" s="234" t="s">
        <v>133</v>
      </c>
    </row>
    <row r="153" s="13" customFormat="1">
      <c r="A153" s="13"/>
      <c r="B153" s="225"/>
      <c r="C153" s="226"/>
      <c r="D153" s="227" t="s">
        <v>141</v>
      </c>
      <c r="E153" s="228" t="s">
        <v>1</v>
      </c>
      <c r="F153" s="229" t="s">
        <v>151</v>
      </c>
      <c r="G153" s="226"/>
      <c r="H153" s="228" t="s">
        <v>1</v>
      </c>
      <c r="I153" s="226"/>
      <c r="J153" s="226"/>
      <c r="K153" s="226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141</v>
      </c>
      <c r="AU153" s="234" t="s">
        <v>83</v>
      </c>
      <c r="AV153" s="13" t="s">
        <v>81</v>
      </c>
      <c r="AW153" s="13" t="s">
        <v>29</v>
      </c>
      <c r="AX153" s="13" t="s">
        <v>73</v>
      </c>
      <c r="AY153" s="234" t="s">
        <v>133</v>
      </c>
    </row>
    <row r="154" s="13" customFormat="1">
      <c r="A154" s="13"/>
      <c r="B154" s="225"/>
      <c r="C154" s="226"/>
      <c r="D154" s="227" t="s">
        <v>141</v>
      </c>
      <c r="E154" s="228" t="s">
        <v>1</v>
      </c>
      <c r="F154" s="229" t="s">
        <v>152</v>
      </c>
      <c r="G154" s="226"/>
      <c r="H154" s="228" t="s">
        <v>1</v>
      </c>
      <c r="I154" s="226"/>
      <c r="J154" s="226"/>
      <c r="K154" s="226"/>
      <c r="L154" s="230"/>
      <c r="M154" s="231"/>
      <c r="N154" s="232"/>
      <c r="O154" s="232"/>
      <c r="P154" s="232"/>
      <c r="Q154" s="232"/>
      <c r="R154" s="232"/>
      <c r="S154" s="232"/>
      <c r="T154" s="23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4" t="s">
        <v>141</v>
      </c>
      <c r="AU154" s="234" t="s">
        <v>83</v>
      </c>
      <c r="AV154" s="13" t="s">
        <v>81</v>
      </c>
      <c r="AW154" s="13" t="s">
        <v>29</v>
      </c>
      <c r="AX154" s="13" t="s">
        <v>73</v>
      </c>
      <c r="AY154" s="234" t="s">
        <v>133</v>
      </c>
    </row>
    <row r="155" s="14" customFormat="1">
      <c r="A155" s="14"/>
      <c r="B155" s="235"/>
      <c r="C155" s="236"/>
      <c r="D155" s="227" t="s">
        <v>141</v>
      </c>
      <c r="E155" s="237" t="s">
        <v>1</v>
      </c>
      <c r="F155" s="238" t="s">
        <v>159</v>
      </c>
      <c r="G155" s="236"/>
      <c r="H155" s="239">
        <v>0.73799999999999999</v>
      </c>
      <c r="I155" s="236"/>
      <c r="J155" s="236"/>
      <c r="K155" s="236"/>
      <c r="L155" s="240"/>
      <c r="M155" s="241"/>
      <c r="N155" s="242"/>
      <c r="O155" s="242"/>
      <c r="P155" s="242"/>
      <c r="Q155" s="242"/>
      <c r="R155" s="242"/>
      <c r="S155" s="242"/>
      <c r="T155" s="243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4" t="s">
        <v>141</v>
      </c>
      <c r="AU155" s="244" t="s">
        <v>83</v>
      </c>
      <c r="AV155" s="14" t="s">
        <v>83</v>
      </c>
      <c r="AW155" s="14" t="s">
        <v>29</v>
      </c>
      <c r="AX155" s="14" t="s">
        <v>73</v>
      </c>
      <c r="AY155" s="244" t="s">
        <v>133</v>
      </c>
    </row>
    <row r="156" s="14" customFormat="1">
      <c r="A156" s="14"/>
      <c r="B156" s="235"/>
      <c r="C156" s="236"/>
      <c r="D156" s="227" t="s">
        <v>141</v>
      </c>
      <c r="E156" s="237" t="s">
        <v>1</v>
      </c>
      <c r="F156" s="238" t="s">
        <v>160</v>
      </c>
      <c r="G156" s="236"/>
      <c r="H156" s="239">
        <v>0.83299999999999996</v>
      </c>
      <c r="I156" s="236"/>
      <c r="J156" s="236"/>
      <c r="K156" s="236"/>
      <c r="L156" s="240"/>
      <c r="M156" s="241"/>
      <c r="N156" s="242"/>
      <c r="O156" s="242"/>
      <c r="P156" s="242"/>
      <c r="Q156" s="242"/>
      <c r="R156" s="242"/>
      <c r="S156" s="242"/>
      <c r="T156" s="24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4" t="s">
        <v>141</v>
      </c>
      <c r="AU156" s="244" t="s">
        <v>83</v>
      </c>
      <c r="AV156" s="14" t="s">
        <v>83</v>
      </c>
      <c r="AW156" s="14" t="s">
        <v>29</v>
      </c>
      <c r="AX156" s="14" t="s">
        <v>73</v>
      </c>
      <c r="AY156" s="244" t="s">
        <v>133</v>
      </c>
    </row>
    <row r="157" s="14" customFormat="1">
      <c r="A157" s="14"/>
      <c r="B157" s="235"/>
      <c r="C157" s="236"/>
      <c r="D157" s="227" t="s">
        <v>141</v>
      </c>
      <c r="E157" s="237" t="s">
        <v>1</v>
      </c>
      <c r="F157" s="238" t="s">
        <v>161</v>
      </c>
      <c r="G157" s="236"/>
      <c r="H157" s="239">
        <v>0.61199999999999999</v>
      </c>
      <c r="I157" s="236"/>
      <c r="J157" s="236"/>
      <c r="K157" s="236"/>
      <c r="L157" s="240"/>
      <c r="M157" s="241"/>
      <c r="N157" s="242"/>
      <c r="O157" s="242"/>
      <c r="P157" s="242"/>
      <c r="Q157" s="242"/>
      <c r="R157" s="242"/>
      <c r="S157" s="242"/>
      <c r="T157" s="24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4" t="s">
        <v>141</v>
      </c>
      <c r="AU157" s="244" t="s">
        <v>83</v>
      </c>
      <c r="AV157" s="14" t="s">
        <v>83</v>
      </c>
      <c r="AW157" s="14" t="s">
        <v>29</v>
      </c>
      <c r="AX157" s="14" t="s">
        <v>73</v>
      </c>
      <c r="AY157" s="244" t="s">
        <v>133</v>
      </c>
    </row>
    <row r="158" s="15" customFormat="1">
      <c r="A158" s="15"/>
      <c r="B158" s="245"/>
      <c r="C158" s="246"/>
      <c r="D158" s="227" t="s">
        <v>141</v>
      </c>
      <c r="E158" s="247" t="s">
        <v>1</v>
      </c>
      <c r="F158" s="248" t="s">
        <v>146</v>
      </c>
      <c r="G158" s="246"/>
      <c r="H158" s="249">
        <v>2.1829999999999998</v>
      </c>
      <c r="I158" s="246"/>
      <c r="J158" s="246"/>
      <c r="K158" s="246"/>
      <c r="L158" s="250"/>
      <c r="M158" s="251"/>
      <c r="N158" s="252"/>
      <c r="O158" s="252"/>
      <c r="P158" s="252"/>
      <c r="Q158" s="252"/>
      <c r="R158" s="252"/>
      <c r="S158" s="252"/>
      <c r="T158" s="253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54" t="s">
        <v>141</v>
      </c>
      <c r="AU158" s="254" t="s">
        <v>83</v>
      </c>
      <c r="AV158" s="15" t="s">
        <v>139</v>
      </c>
      <c r="AW158" s="15" t="s">
        <v>29</v>
      </c>
      <c r="AX158" s="15" t="s">
        <v>81</v>
      </c>
      <c r="AY158" s="254" t="s">
        <v>133</v>
      </c>
    </row>
    <row r="159" s="2" customFormat="1" ht="24.15" customHeight="1">
      <c r="A159" s="33"/>
      <c r="B159" s="34"/>
      <c r="C159" s="212" t="s">
        <v>139</v>
      </c>
      <c r="D159" s="212" t="s">
        <v>135</v>
      </c>
      <c r="E159" s="213" t="s">
        <v>162</v>
      </c>
      <c r="F159" s="214" t="s">
        <v>163</v>
      </c>
      <c r="G159" s="215" t="s">
        <v>138</v>
      </c>
      <c r="H159" s="216">
        <v>5.1829999999999998</v>
      </c>
      <c r="I159" s="217">
        <v>154.03999999999999</v>
      </c>
      <c r="J159" s="217">
        <f>ROUND(I159*H159,2)</f>
        <v>798.38999999999999</v>
      </c>
      <c r="K159" s="218"/>
      <c r="L159" s="39"/>
      <c r="M159" s="219" t="s">
        <v>1</v>
      </c>
      <c r="N159" s="220" t="s">
        <v>38</v>
      </c>
      <c r="O159" s="221">
        <v>0.19700000000000001</v>
      </c>
      <c r="P159" s="221">
        <f>O159*H159</f>
        <v>1.0210509999999999</v>
      </c>
      <c r="Q159" s="221">
        <v>0</v>
      </c>
      <c r="R159" s="221">
        <f>Q159*H159</f>
        <v>0</v>
      </c>
      <c r="S159" s="221">
        <v>0</v>
      </c>
      <c r="T159" s="222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23" t="s">
        <v>139</v>
      </c>
      <c r="AT159" s="223" t="s">
        <v>135</v>
      </c>
      <c r="AU159" s="223" t="s">
        <v>83</v>
      </c>
      <c r="AY159" s="18" t="s">
        <v>133</v>
      </c>
      <c r="BE159" s="224">
        <f>IF(N159="základní",J159,0)</f>
        <v>798.38999999999999</v>
      </c>
      <c r="BF159" s="224">
        <f>IF(N159="snížená",J159,0)</f>
        <v>0</v>
      </c>
      <c r="BG159" s="224">
        <f>IF(N159="zákl. přenesená",J159,0)</f>
        <v>0</v>
      </c>
      <c r="BH159" s="224">
        <f>IF(N159="sníž. přenesená",J159,0)</f>
        <v>0</v>
      </c>
      <c r="BI159" s="224">
        <f>IF(N159="nulová",J159,0)</f>
        <v>0</v>
      </c>
      <c r="BJ159" s="18" t="s">
        <v>81</v>
      </c>
      <c r="BK159" s="224">
        <f>ROUND(I159*H159,2)</f>
        <v>798.38999999999999</v>
      </c>
      <c r="BL159" s="18" t="s">
        <v>139</v>
      </c>
      <c r="BM159" s="223" t="s">
        <v>164</v>
      </c>
    </row>
    <row r="160" s="13" customFormat="1">
      <c r="A160" s="13"/>
      <c r="B160" s="225"/>
      <c r="C160" s="226"/>
      <c r="D160" s="227" t="s">
        <v>141</v>
      </c>
      <c r="E160" s="228" t="s">
        <v>1</v>
      </c>
      <c r="F160" s="229" t="s">
        <v>142</v>
      </c>
      <c r="G160" s="226"/>
      <c r="H160" s="228" t="s">
        <v>1</v>
      </c>
      <c r="I160" s="226"/>
      <c r="J160" s="226"/>
      <c r="K160" s="226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141</v>
      </c>
      <c r="AU160" s="234" t="s">
        <v>83</v>
      </c>
      <c r="AV160" s="13" t="s">
        <v>81</v>
      </c>
      <c r="AW160" s="13" t="s">
        <v>29</v>
      </c>
      <c r="AX160" s="13" t="s">
        <v>73</v>
      </c>
      <c r="AY160" s="234" t="s">
        <v>133</v>
      </c>
    </row>
    <row r="161" s="13" customFormat="1">
      <c r="A161" s="13"/>
      <c r="B161" s="225"/>
      <c r="C161" s="226"/>
      <c r="D161" s="227" t="s">
        <v>141</v>
      </c>
      <c r="E161" s="228" t="s">
        <v>1</v>
      </c>
      <c r="F161" s="229" t="s">
        <v>143</v>
      </c>
      <c r="G161" s="226"/>
      <c r="H161" s="228" t="s">
        <v>1</v>
      </c>
      <c r="I161" s="226"/>
      <c r="J161" s="226"/>
      <c r="K161" s="226"/>
      <c r="L161" s="230"/>
      <c r="M161" s="231"/>
      <c r="N161" s="232"/>
      <c r="O161" s="232"/>
      <c r="P161" s="232"/>
      <c r="Q161" s="232"/>
      <c r="R161" s="232"/>
      <c r="S161" s="232"/>
      <c r="T161" s="23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4" t="s">
        <v>141</v>
      </c>
      <c r="AU161" s="234" t="s">
        <v>83</v>
      </c>
      <c r="AV161" s="13" t="s">
        <v>81</v>
      </c>
      <c r="AW161" s="13" t="s">
        <v>29</v>
      </c>
      <c r="AX161" s="13" t="s">
        <v>73</v>
      </c>
      <c r="AY161" s="234" t="s">
        <v>133</v>
      </c>
    </row>
    <row r="162" s="13" customFormat="1">
      <c r="A162" s="13"/>
      <c r="B162" s="225"/>
      <c r="C162" s="226"/>
      <c r="D162" s="227" t="s">
        <v>141</v>
      </c>
      <c r="E162" s="228" t="s">
        <v>1</v>
      </c>
      <c r="F162" s="229" t="s">
        <v>144</v>
      </c>
      <c r="G162" s="226"/>
      <c r="H162" s="228" t="s">
        <v>1</v>
      </c>
      <c r="I162" s="226"/>
      <c r="J162" s="226"/>
      <c r="K162" s="226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141</v>
      </c>
      <c r="AU162" s="234" t="s">
        <v>83</v>
      </c>
      <c r="AV162" s="13" t="s">
        <v>81</v>
      </c>
      <c r="AW162" s="13" t="s">
        <v>29</v>
      </c>
      <c r="AX162" s="13" t="s">
        <v>73</v>
      </c>
      <c r="AY162" s="234" t="s">
        <v>133</v>
      </c>
    </row>
    <row r="163" s="14" customFormat="1">
      <c r="A163" s="14"/>
      <c r="B163" s="235"/>
      <c r="C163" s="236"/>
      <c r="D163" s="227" t="s">
        <v>141</v>
      </c>
      <c r="E163" s="237" t="s">
        <v>1</v>
      </c>
      <c r="F163" s="238" t="s">
        <v>145</v>
      </c>
      <c r="G163" s="236"/>
      <c r="H163" s="239">
        <v>3</v>
      </c>
      <c r="I163" s="236"/>
      <c r="J163" s="236"/>
      <c r="K163" s="236"/>
      <c r="L163" s="240"/>
      <c r="M163" s="241"/>
      <c r="N163" s="242"/>
      <c r="O163" s="242"/>
      <c r="P163" s="242"/>
      <c r="Q163" s="242"/>
      <c r="R163" s="242"/>
      <c r="S163" s="242"/>
      <c r="T163" s="24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4" t="s">
        <v>141</v>
      </c>
      <c r="AU163" s="244" t="s">
        <v>83</v>
      </c>
      <c r="AV163" s="14" t="s">
        <v>83</v>
      </c>
      <c r="AW163" s="14" t="s">
        <v>29</v>
      </c>
      <c r="AX163" s="14" t="s">
        <v>73</v>
      </c>
      <c r="AY163" s="244" t="s">
        <v>133</v>
      </c>
    </row>
    <row r="164" s="16" customFormat="1">
      <c r="A164" s="16"/>
      <c r="B164" s="255"/>
      <c r="C164" s="256"/>
      <c r="D164" s="227" t="s">
        <v>141</v>
      </c>
      <c r="E164" s="257" t="s">
        <v>1</v>
      </c>
      <c r="F164" s="258" t="s">
        <v>165</v>
      </c>
      <c r="G164" s="256"/>
      <c r="H164" s="259">
        <v>3</v>
      </c>
      <c r="I164" s="256"/>
      <c r="J164" s="256"/>
      <c r="K164" s="256"/>
      <c r="L164" s="260"/>
      <c r="M164" s="261"/>
      <c r="N164" s="262"/>
      <c r="O164" s="262"/>
      <c r="P164" s="262"/>
      <c r="Q164" s="262"/>
      <c r="R164" s="262"/>
      <c r="S164" s="262"/>
      <c r="T164" s="263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T164" s="264" t="s">
        <v>141</v>
      </c>
      <c r="AU164" s="264" t="s">
        <v>83</v>
      </c>
      <c r="AV164" s="16" t="s">
        <v>155</v>
      </c>
      <c r="AW164" s="16" t="s">
        <v>29</v>
      </c>
      <c r="AX164" s="16" t="s">
        <v>73</v>
      </c>
      <c r="AY164" s="264" t="s">
        <v>133</v>
      </c>
    </row>
    <row r="165" s="13" customFormat="1">
      <c r="A165" s="13"/>
      <c r="B165" s="225"/>
      <c r="C165" s="226"/>
      <c r="D165" s="227" t="s">
        <v>141</v>
      </c>
      <c r="E165" s="228" t="s">
        <v>1</v>
      </c>
      <c r="F165" s="229" t="s">
        <v>142</v>
      </c>
      <c r="G165" s="226"/>
      <c r="H165" s="228" t="s">
        <v>1</v>
      </c>
      <c r="I165" s="226"/>
      <c r="J165" s="226"/>
      <c r="K165" s="226"/>
      <c r="L165" s="230"/>
      <c r="M165" s="231"/>
      <c r="N165" s="232"/>
      <c r="O165" s="232"/>
      <c r="P165" s="232"/>
      <c r="Q165" s="232"/>
      <c r="R165" s="232"/>
      <c r="S165" s="232"/>
      <c r="T165" s="23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4" t="s">
        <v>141</v>
      </c>
      <c r="AU165" s="234" t="s">
        <v>83</v>
      </c>
      <c r="AV165" s="13" t="s">
        <v>81</v>
      </c>
      <c r="AW165" s="13" t="s">
        <v>29</v>
      </c>
      <c r="AX165" s="13" t="s">
        <v>73</v>
      </c>
      <c r="AY165" s="234" t="s">
        <v>133</v>
      </c>
    </row>
    <row r="166" s="13" customFormat="1">
      <c r="A166" s="13"/>
      <c r="B166" s="225"/>
      <c r="C166" s="226"/>
      <c r="D166" s="227" t="s">
        <v>141</v>
      </c>
      <c r="E166" s="228" t="s">
        <v>1</v>
      </c>
      <c r="F166" s="229" t="s">
        <v>150</v>
      </c>
      <c r="G166" s="226"/>
      <c r="H166" s="228" t="s">
        <v>1</v>
      </c>
      <c r="I166" s="226"/>
      <c r="J166" s="226"/>
      <c r="K166" s="226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141</v>
      </c>
      <c r="AU166" s="234" t="s">
        <v>83</v>
      </c>
      <c r="AV166" s="13" t="s">
        <v>81</v>
      </c>
      <c r="AW166" s="13" t="s">
        <v>29</v>
      </c>
      <c r="AX166" s="13" t="s">
        <v>73</v>
      </c>
      <c r="AY166" s="234" t="s">
        <v>133</v>
      </c>
    </row>
    <row r="167" s="13" customFormat="1">
      <c r="A167" s="13"/>
      <c r="B167" s="225"/>
      <c r="C167" s="226"/>
      <c r="D167" s="227" t="s">
        <v>141</v>
      </c>
      <c r="E167" s="228" t="s">
        <v>1</v>
      </c>
      <c r="F167" s="229" t="s">
        <v>151</v>
      </c>
      <c r="G167" s="226"/>
      <c r="H167" s="228" t="s">
        <v>1</v>
      </c>
      <c r="I167" s="226"/>
      <c r="J167" s="226"/>
      <c r="K167" s="226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141</v>
      </c>
      <c r="AU167" s="234" t="s">
        <v>83</v>
      </c>
      <c r="AV167" s="13" t="s">
        <v>81</v>
      </c>
      <c r="AW167" s="13" t="s">
        <v>29</v>
      </c>
      <c r="AX167" s="13" t="s">
        <v>73</v>
      </c>
      <c r="AY167" s="234" t="s">
        <v>133</v>
      </c>
    </row>
    <row r="168" s="13" customFormat="1">
      <c r="A168" s="13"/>
      <c r="B168" s="225"/>
      <c r="C168" s="226"/>
      <c r="D168" s="227" t="s">
        <v>141</v>
      </c>
      <c r="E168" s="228" t="s">
        <v>1</v>
      </c>
      <c r="F168" s="229" t="s">
        <v>152</v>
      </c>
      <c r="G168" s="226"/>
      <c r="H168" s="228" t="s">
        <v>1</v>
      </c>
      <c r="I168" s="226"/>
      <c r="J168" s="226"/>
      <c r="K168" s="226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141</v>
      </c>
      <c r="AU168" s="234" t="s">
        <v>83</v>
      </c>
      <c r="AV168" s="13" t="s">
        <v>81</v>
      </c>
      <c r="AW168" s="13" t="s">
        <v>29</v>
      </c>
      <c r="AX168" s="13" t="s">
        <v>73</v>
      </c>
      <c r="AY168" s="234" t="s">
        <v>133</v>
      </c>
    </row>
    <row r="169" s="14" customFormat="1">
      <c r="A169" s="14"/>
      <c r="B169" s="235"/>
      <c r="C169" s="236"/>
      <c r="D169" s="227" t="s">
        <v>141</v>
      </c>
      <c r="E169" s="237" t="s">
        <v>1</v>
      </c>
      <c r="F169" s="238" t="s">
        <v>159</v>
      </c>
      <c r="G169" s="236"/>
      <c r="H169" s="239">
        <v>0.73799999999999999</v>
      </c>
      <c r="I169" s="236"/>
      <c r="J169" s="236"/>
      <c r="K169" s="236"/>
      <c r="L169" s="240"/>
      <c r="M169" s="241"/>
      <c r="N169" s="242"/>
      <c r="O169" s="242"/>
      <c r="P169" s="242"/>
      <c r="Q169" s="242"/>
      <c r="R169" s="242"/>
      <c r="S169" s="242"/>
      <c r="T169" s="24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4" t="s">
        <v>141</v>
      </c>
      <c r="AU169" s="244" t="s">
        <v>83</v>
      </c>
      <c r="AV169" s="14" t="s">
        <v>83</v>
      </c>
      <c r="AW169" s="14" t="s">
        <v>29</v>
      </c>
      <c r="AX169" s="14" t="s">
        <v>73</v>
      </c>
      <c r="AY169" s="244" t="s">
        <v>133</v>
      </c>
    </row>
    <row r="170" s="14" customFormat="1">
      <c r="A170" s="14"/>
      <c r="B170" s="235"/>
      <c r="C170" s="236"/>
      <c r="D170" s="227" t="s">
        <v>141</v>
      </c>
      <c r="E170" s="237" t="s">
        <v>1</v>
      </c>
      <c r="F170" s="238" t="s">
        <v>160</v>
      </c>
      <c r="G170" s="236"/>
      <c r="H170" s="239">
        <v>0.83299999999999996</v>
      </c>
      <c r="I170" s="236"/>
      <c r="J170" s="236"/>
      <c r="K170" s="236"/>
      <c r="L170" s="240"/>
      <c r="M170" s="241"/>
      <c r="N170" s="242"/>
      <c r="O170" s="242"/>
      <c r="P170" s="242"/>
      <c r="Q170" s="242"/>
      <c r="R170" s="242"/>
      <c r="S170" s="242"/>
      <c r="T170" s="243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4" t="s">
        <v>141</v>
      </c>
      <c r="AU170" s="244" t="s">
        <v>83</v>
      </c>
      <c r="AV170" s="14" t="s">
        <v>83</v>
      </c>
      <c r="AW170" s="14" t="s">
        <v>29</v>
      </c>
      <c r="AX170" s="14" t="s">
        <v>73</v>
      </c>
      <c r="AY170" s="244" t="s">
        <v>133</v>
      </c>
    </row>
    <row r="171" s="14" customFormat="1">
      <c r="A171" s="14"/>
      <c r="B171" s="235"/>
      <c r="C171" s="236"/>
      <c r="D171" s="227" t="s">
        <v>141</v>
      </c>
      <c r="E171" s="237" t="s">
        <v>1</v>
      </c>
      <c r="F171" s="238" t="s">
        <v>161</v>
      </c>
      <c r="G171" s="236"/>
      <c r="H171" s="239">
        <v>0.61199999999999999</v>
      </c>
      <c r="I171" s="236"/>
      <c r="J171" s="236"/>
      <c r="K171" s="236"/>
      <c r="L171" s="240"/>
      <c r="M171" s="241"/>
      <c r="N171" s="242"/>
      <c r="O171" s="242"/>
      <c r="P171" s="242"/>
      <c r="Q171" s="242"/>
      <c r="R171" s="242"/>
      <c r="S171" s="242"/>
      <c r="T171" s="24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4" t="s">
        <v>141</v>
      </c>
      <c r="AU171" s="244" t="s">
        <v>83</v>
      </c>
      <c r="AV171" s="14" t="s">
        <v>83</v>
      </c>
      <c r="AW171" s="14" t="s">
        <v>29</v>
      </c>
      <c r="AX171" s="14" t="s">
        <v>73</v>
      </c>
      <c r="AY171" s="244" t="s">
        <v>133</v>
      </c>
    </row>
    <row r="172" s="15" customFormat="1">
      <c r="A172" s="15"/>
      <c r="B172" s="245"/>
      <c r="C172" s="246"/>
      <c r="D172" s="227" t="s">
        <v>141</v>
      </c>
      <c r="E172" s="247" t="s">
        <v>1</v>
      </c>
      <c r="F172" s="248" t="s">
        <v>146</v>
      </c>
      <c r="G172" s="246"/>
      <c r="H172" s="249">
        <v>5.1829999999999998</v>
      </c>
      <c r="I172" s="246"/>
      <c r="J172" s="246"/>
      <c r="K172" s="246"/>
      <c r="L172" s="250"/>
      <c r="M172" s="251"/>
      <c r="N172" s="252"/>
      <c r="O172" s="252"/>
      <c r="P172" s="252"/>
      <c r="Q172" s="252"/>
      <c r="R172" s="252"/>
      <c r="S172" s="252"/>
      <c r="T172" s="253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54" t="s">
        <v>141</v>
      </c>
      <c r="AU172" s="254" t="s">
        <v>83</v>
      </c>
      <c r="AV172" s="15" t="s">
        <v>139</v>
      </c>
      <c r="AW172" s="15" t="s">
        <v>29</v>
      </c>
      <c r="AX172" s="15" t="s">
        <v>81</v>
      </c>
      <c r="AY172" s="254" t="s">
        <v>133</v>
      </c>
    </row>
    <row r="173" s="2" customFormat="1" ht="33" customHeight="1">
      <c r="A173" s="33"/>
      <c r="B173" s="34"/>
      <c r="C173" s="212" t="s">
        <v>166</v>
      </c>
      <c r="D173" s="212" t="s">
        <v>135</v>
      </c>
      <c r="E173" s="213" t="s">
        <v>167</v>
      </c>
      <c r="F173" s="214" t="s">
        <v>168</v>
      </c>
      <c r="G173" s="215" t="s">
        <v>169</v>
      </c>
      <c r="H173" s="216">
        <v>9.5890000000000004</v>
      </c>
      <c r="I173" s="217">
        <v>400</v>
      </c>
      <c r="J173" s="217">
        <f>ROUND(I173*H173,2)</f>
        <v>3835.5999999999999</v>
      </c>
      <c r="K173" s="218"/>
      <c r="L173" s="39"/>
      <c r="M173" s="219" t="s">
        <v>1</v>
      </c>
      <c r="N173" s="220" t="s">
        <v>38</v>
      </c>
      <c r="O173" s="221">
        <v>0</v>
      </c>
      <c r="P173" s="221">
        <f>O173*H173</f>
        <v>0</v>
      </c>
      <c r="Q173" s="221">
        <v>0</v>
      </c>
      <c r="R173" s="221">
        <f>Q173*H173</f>
        <v>0</v>
      </c>
      <c r="S173" s="221">
        <v>0</v>
      </c>
      <c r="T173" s="222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223" t="s">
        <v>139</v>
      </c>
      <c r="AT173" s="223" t="s">
        <v>135</v>
      </c>
      <c r="AU173" s="223" t="s">
        <v>83</v>
      </c>
      <c r="AY173" s="18" t="s">
        <v>133</v>
      </c>
      <c r="BE173" s="224">
        <f>IF(N173="základní",J173,0)</f>
        <v>3835.5999999999999</v>
      </c>
      <c r="BF173" s="224">
        <f>IF(N173="snížená",J173,0)</f>
        <v>0</v>
      </c>
      <c r="BG173" s="224">
        <f>IF(N173="zákl. přenesená",J173,0)</f>
        <v>0</v>
      </c>
      <c r="BH173" s="224">
        <f>IF(N173="sníž. přenesená",J173,0)</f>
        <v>0</v>
      </c>
      <c r="BI173" s="224">
        <f>IF(N173="nulová",J173,0)</f>
        <v>0</v>
      </c>
      <c r="BJ173" s="18" t="s">
        <v>81</v>
      </c>
      <c r="BK173" s="224">
        <f>ROUND(I173*H173,2)</f>
        <v>3835.5999999999999</v>
      </c>
      <c r="BL173" s="18" t="s">
        <v>139</v>
      </c>
      <c r="BM173" s="223" t="s">
        <v>170</v>
      </c>
    </row>
    <row r="174" s="13" customFormat="1">
      <c r="A174" s="13"/>
      <c r="B174" s="225"/>
      <c r="C174" s="226"/>
      <c r="D174" s="227" t="s">
        <v>141</v>
      </c>
      <c r="E174" s="228" t="s">
        <v>1</v>
      </c>
      <c r="F174" s="229" t="s">
        <v>142</v>
      </c>
      <c r="G174" s="226"/>
      <c r="H174" s="228" t="s">
        <v>1</v>
      </c>
      <c r="I174" s="226"/>
      <c r="J174" s="226"/>
      <c r="K174" s="226"/>
      <c r="L174" s="230"/>
      <c r="M174" s="231"/>
      <c r="N174" s="232"/>
      <c r="O174" s="232"/>
      <c r="P174" s="232"/>
      <c r="Q174" s="232"/>
      <c r="R174" s="232"/>
      <c r="S174" s="232"/>
      <c r="T174" s="23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4" t="s">
        <v>141</v>
      </c>
      <c r="AU174" s="234" t="s">
        <v>83</v>
      </c>
      <c r="AV174" s="13" t="s">
        <v>81</v>
      </c>
      <c r="AW174" s="13" t="s">
        <v>29</v>
      </c>
      <c r="AX174" s="13" t="s">
        <v>73</v>
      </c>
      <c r="AY174" s="234" t="s">
        <v>133</v>
      </c>
    </row>
    <row r="175" s="13" customFormat="1">
      <c r="A175" s="13"/>
      <c r="B175" s="225"/>
      <c r="C175" s="226"/>
      <c r="D175" s="227" t="s">
        <v>141</v>
      </c>
      <c r="E175" s="228" t="s">
        <v>1</v>
      </c>
      <c r="F175" s="229" t="s">
        <v>143</v>
      </c>
      <c r="G175" s="226"/>
      <c r="H175" s="228" t="s">
        <v>1</v>
      </c>
      <c r="I175" s="226"/>
      <c r="J175" s="226"/>
      <c r="K175" s="226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141</v>
      </c>
      <c r="AU175" s="234" t="s">
        <v>83</v>
      </c>
      <c r="AV175" s="13" t="s">
        <v>81</v>
      </c>
      <c r="AW175" s="13" t="s">
        <v>29</v>
      </c>
      <c r="AX175" s="13" t="s">
        <v>73</v>
      </c>
      <c r="AY175" s="234" t="s">
        <v>133</v>
      </c>
    </row>
    <row r="176" s="13" customFormat="1">
      <c r="A176" s="13"/>
      <c r="B176" s="225"/>
      <c r="C176" s="226"/>
      <c r="D176" s="227" t="s">
        <v>141</v>
      </c>
      <c r="E176" s="228" t="s">
        <v>1</v>
      </c>
      <c r="F176" s="229" t="s">
        <v>144</v>
      </c>
      <c r="G176" s="226"/>
      <c r="H176" s="228" t="s">
        <v>1</v>
      </c>
      <c r="I176" s="226"/>
      <c r="J176" s="226"/>
      <c r="K176" s="226"/>
      <c r="L176" s="230"/>
      <c r="M176" s="231"/>
      <c r="N176" s="232"/>
      <c r="O176" s="232"/>
      <c r="P176" s="232"/>
      <c r="Q176" s="232"/>
      <c r="R176" s="232"/>
      <c r="S176" s="232"/>
      <c r="T176" s="23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4" t="s">
        <v>141</v>
      </c>
      <c r="AU176" s="234" t="s">
        <v>83</v>
      </c>
      <c r="AV176" s="13" t="s">
        <v>81</v>
      </c>
      <c r="AW176" s="13" t="s">
        <v>29</v>
      </c>
      <c r="AX176" s="13" t="s">
        <v>73</v>
      </c>
      <c r="AY176" s="234" t="s">
        <v>133</v>
      </c>
    </row>
    <row r="177" s="14" customFormat="1">
      <c r="A177" s="14"/>
      <c r="B177" s="235"/>
      <c r="C177" s="236"/>
      <c r="D177" s="227" t="s">
        <v>141</v>
      </c>
      <c r="E177" s="237" t="s">
        <v>1</v>
      </c>
      <c r="F177" s="238" t="s">
        <v>145</v>
      </c>
      <c r="G177" s="236"/>
      <c r="H177" s="239">
        <v>3</v>
      </c>
      <c r="I177" s="236"/>
      <c r="J177" s="236"/>
      <c r="K177" s="236"/>
      <c r="L177" s="240"/>
      <c r="M177" s="241"/>
      <c r="N177" s="242"/>
      <c r="O177" s="242"/>
      <c r="P177" s="242"/>
      <c r="Q177" s="242"/>
      <c r="R177" s="242"/>
      <c r="S177" s="242"/>
      <c r="T177" s="243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4" t="s">
        <v>141</v>
      </c>
      <c r="AU177" s="244" t="s">
        <v>83</v>
      </c>
      <c r="AV177" s="14" t="s">
        <v>83</v>
      </c>
      <c r="AW177" s="14" t="s">
        <v>29</v>
      </c>
      <c r="AX177" s="14" t="s">
        <v>73</v>
      </c>
      <c r="AY177" s="244" t="s">
        <v>133</v>
      </c>
    </row>
    <row r="178" s="16" customFormat="1">
      <c r="A178" s="16"/>
      <c r="B178" s="255"/>
      <c r="C178" s="256"/>
      <c r="D178" s="227" t="s">
        <v>141</v>
      </c>
      <c r="E178" s="257" t="s">
        <v>1</v>
      </c>
      <c r="F178" s="258" t="s">
        <v>165</v>
      </c>
      <c r="G178" s="256"/>
      <c r="H178" s="259">
        <v>3</v>
      </c>
      <c r="I178" s="256"/>
      <c r="J178" s="256"/>
      <c r="K178" s="256"/>
      <c r="L178" s="260"/>
      <c r="M178" s="261"/>
      <c r="N178" s="262"/>
      <c r="O178" s="262"/>
      <c r="P178" s="262"/>
      <c r="Q178" s="262"/>
      <c r="R178" s="262"/>
      <c r="S178" s="262"/>
      <c r="T178" s="263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T178" s="264" t="s">
        <v>141</v>
      </c>
      <c r="AU178" s="264" t="s">
        <v>83</v>
      </c>
      <c r="AV178" s="16" t="s">
        <v>155</v>
      </c>
      <c r="AW178" s="16" t="s">
        <v>29</v>
      </c>
      <c r="AX178" s="16" t="s">
        <v>73</v>
      </c>
      <c r="AY178" s="264" t="s">
        <v>133</v>
      </c>
    </row>
    <row r="179" s="13" customFormat="1">
      <c r="A179" s="13"/>
      <c r="B179" s="225"/>
      <c r="C179" s="226"/>
      <c r="D179" s="227" t="s">
        <v>141</v>
      </c>
      <c r="E179" s="228" t="s">
        <v>1</v>
      </c>
      <c r="F179" s="229" t="s">
        <v>142</v>
      </c>
      <c r="G179" s="226"/>
      <c r="H179" s="228" t="s">
        <v>1</v>
      </c>
      <c r="I179" s="226"/>
      <c r="J179" s="226"/>
      <c r="K179" s="226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141</v>
      </c>
      <c r="AU179" s="234" t="s">
        <v>83</v>
      </c>
      <c r="AV179" s="13" t="s">
        <v>81</v>
      </c>
      <c r="AW179" s="13" t="s">
        <v>29</v>
      </c>
      <c r="AX179" s="13" t="s">
        <v>73</v>
      </c>
      <c r="AY179" s="234" t="s">
        <v>133</v>
      </c>
    </row>
    <row r="180" s="13" customFormat="1">
      <c r="A180" s="13"/>
      <c r="B180" s="225"/>
      <c r="C180" s="226"/>
      <c r="D180" s="227" t="s">
        <v>141</v>
      </c>
      <c r="E180" s="228" t="s">
        <v>1</v>
      </c>
      <c r="F180" s="229" t="s">
        <v>150</v>
      </c>
      <c r="G180" s="226"/>
      <c r="H180" s="228" t="s">
        <v>1</v>
      </c>
      <c r="I180" s="226"/>
      <c r="J180" s="226"/>
      <c r="K180" s="226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141</v>
      </c>
      <c r="AU180" s="234" t="s">
        <v>83</v>
      </c>
      <c r="AV180" s="13" t="s">
        <v>81</v>
      </c>
      <c r="AW180" s="13" t="s">
        <v>29</v>
      </c>
      <c r="AX180" s="13" t="s">
        <v>73</v>
      </c>
      <c r="AY180" s="234" t="s">
        <v>133</v>
      </c>
    </row>
    <row r="181" s="13" customFormat="1">
      <c r="A181" s="13"/>
      <c r="B181" s="225"/>
      <c r="C181" s="226"/>
      <c r="D181" s="227" t="s">
        <v>141</v>
      </c>
      <c r="E181" s="228" t="s">
        <v>1</v>
      </c>
      <c r="F181" s="229" t="s">
        <v>151</v>
      </c>
      <c r="G181" s="226"/>
      <c r="H181" s="228" t="s">
        <v>1</v>
      </c>
      <c r="I181" s="226"/>
      <c r="J181" s="226"/>
      <c r="K181" s="226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141</v>
      </c>
      <c r="AU181" s="234" t="s">
        <v>83</v>
      </c>
      <c r="AV181" s="13" t="s">
        <v>81</v>
      </c>
      <c r="AW181" s="13" t="s">
        <v>29</v>
      </c>
      <c r="AX181" s="13" t="s">
        <v>73</v>
      </c>
      <c r="AY181" s="234" t="s">
        <v>133</v>
      </c>
    </row>
    <row r="182" s="13" customFormat="1">
      <c r="A182" s="13"/>
      <c r="B182" s="225"/>
      <c r="C182" s="226"/>
      <c r="D182" s="227" t="s">
        <v>141</v>
      </c>
      <c r="E182" s="228" t="s">
        <v>1</v>
      </c>
      <c r="F182" s="229" t="s">
        <v>152</v>
      </c>
      <c r="G182" s="226"/>
      <c r="H182" s="228" t="s">
        <v>1</v>
      </c>
      <c r="I182" s="226"/>
      <c r="J182" s="226"/>
      <c r="K182" s="226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141</v>
      </c>
      <c r="AU182" s="234" t="s">
        <v>83</v>
      </c>
      <c r="AV182" s="13" t="s">
        <v>81</v>
      </c>
      <c r="AW182" s="13" t="s">
        <v>29</v>
      </c>
      <c r="AX182" s="13" t="s">
        <v>73</v>
      </c>
      <c r="AY182" s="234" t="s">
        <v>133</v>
      </c>
    </row>
    <row r="183" s="14" customFormat="1">
      <c r="A183" s="14"/>
      <c r="B183" s="235"/>
      <c r="C183" s="236"/>
      <c r="D183" s="227" t="s">
        <v>141</v>
      </c>
      <c r="E183" s="237" t="s">
        <v>1</v>
      </c>
      <c r="F183" s="238" t="s">
        <v>159</v>
      </c>
      <c r="G183" s="236"/>
      <c r="H183" s="239">
        <v>0.73799999999999999</v>
      </c>
      <c r="I183" s="236"/>
      <c r="J183" s="236"/>
      <c r="K183" s="236"/>
      <c r="L183" s="240"/>
      <c r="M183" s="241"/>
      <c r="N183" s="242"/>
      <c r="O183" s="242"/>
      <c r="P183" s="242"/>
      <c r="Q183" s="242"/>
      <c r="R183" s="242"/>
      <c r="S183" s="242"/>
      <c r="T183" s="243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4" t="s">
        <v>141</v>
      </c>
      <c r="AU183" s="244" t="s">
        <v>83</v>
      </c>
      <c r="AV183" s="14" t="s">
        <v>83</v>
      </c>
      <c r="AW183" s="14" t="s">
        <v>29</v>
      </c>
      <c r="AX183" s="14" t="s">
        <v>73</v>
      </c>
      <c r="AY183" s="244" t="s">
        <v>133</v>
      </c>
    </row>
    <row r="184" s="14" customFormat="1">
      <c r="A184" s="14"/>
      <c r="B184" s="235"/>
      <c r="C184" s="236"/>
      <c r="D184" s="227" t="s">
        <v>141</v>
      </c>
      <c r="E184" s="237" t="s">
        <v>1</v>
      </c>
      <c r="F184" s="238" t="s">
        <v>160</v>
      </c>
      <c r="G184" s="236"/>
      <c r="H184" s="239">
        <v>0.83299999999999996</v>
      </c>
      <c r="I184" s="236"/>
      <c r="J184" s="236"/>
      <c r="K184" s="236"/>
      <c r="L184" s="240"/>
      <c r="M184" s="241"/>
      <c r="N184" s="242"/>
      <c r="O184" s="242"/>
      <c r="P184" s="242"/>
      <c r="Q184" s="242"/>
      <c r="R184" s="242"/>
      <c r="S184" s="242"/>
      <c r="T184" s="24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4" t="s">
        <v>141</v>
      </c>
      <c r="AU184" s="244" t="s">
        <v>83</v>
      </c>
      <c r="AV184" s="14" t="s">
        <v>83</v>
      </c>
      <c r="AW184" s="14" t="s">
        <v>29</v>
      </c>
      <c r="AX184" s="14" t="s">
        <v>73</v>
      </c>
      <c r="AY184" s="244" t="s">
        <v>133</v>
      </c>
    </row>
    <row r="185" s="14" customFormat="1">
      <c r="A185" s="14"/>
      <c r="B185" s="235"/>
      <c r="C185" s="236"/>
      <c r="D185" s="227" t="s">
        <v>141</v>
      </c>
      <c r="E185" s="237" t="s">
        <v>1</v>
      </c>
      <c r="F185" s="238" t="s">
        <v>161</v>
      </c>
      <c r="G185" s="236"/>
      <c r="H185" s="239">
        <v>0.61199999999999999</v>
      </c>
      <c r="I185" s="236"/>
      <c r="J185" s="236"/>
      <c r="K185" s="236"/>
      <c r="L185" s="240"/>
      <c r="M185" s="241"/>
      <c r="N185" s="242"/>
      <c r="O185" s="242"/>
      <c r="P185" s="242"/>
      <c r="Q185" s="242"/>
      <c r="R185" s="242"/>
      <c r="S185" s="242"/>
      <c r="T185" s="24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4" t="s">
        <v>141</v>
      </c>
      <c r="AU185" s="244" t="s">
        <v>83</v>
      </c>
      <c r="AV185" s="14" t="s">
        <v>83</v>
      </c>
      <c r="AW185" s="14" t="s">
        <v>29</v>
      </c>
      <c r="AX185" s="14" t="s">
        <v>73</v>
      </c>
      <c r="AY185" s="244" t="s">
        <v>133</v>
      </c>
    </row>
    <row r="186" s="15" customFormat="1">
      <c r="A186" s="15"/>
      <c r="B186" s="245"/>
      <c r="C186" s="246"/>
      <c r="D186" s="227" t="s">
        <v>141</v>
      </c>
      <c r="E186" s="247" t="s">
        <v>1</v>
      </c>
      <c r="F186" s="248" t="s">
        <v>146</v>
      </c>
      <c r="G186" s="246"/>
      <c r="H186" s="249">
        <v>5.1829999999999998</v>
      </c>
      <c r="I186" s="246"/>
      <c r="J186" s="246"/>
      <c r="K186" s="246"/>
      <c r="L186" s="250"/>
      <c r="M186" s="251"/>
      <c r="N186" s="252"/>
      <c r="O186" s="252"/>
      <c r="P186" s="252"/>
      <c r="Q186" s="252"/>
      <c r="R186" s="252"/>
      <c r="S186" s="252"/>
      <c r="T186" s="253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4" t="s">
        <v>141</v>
      </c>
      <c r="AU186" s="254" t="s">
        <v>83</v>
      </c>
      <c r="AV186" s="15" t="s">
        <v>139</v>
      </c>
      <c r="AW186" s="15" t="s">
        <v>29</v>
      </c>
      <c r="AX186" s="15" t="s">
        <v>81</v>
      </c>
      <c r="AY186" s="254" t="s">
        <v>133</v>
      </c>
    </row>
    <row r="187" s="14" customFormat="1">
      <c r="A187" s="14"/>
      <c r="B187" s="235"/>
      <c r="C187" s="236"/>
      <c r="D187" s="227" t="s">
        <v>141</v>
      </c>
      <c r="E187" s="236"/>
      <c r="F187" s="238" t="s">
        <v>171</v>
      </c>
      <c r="G187" s="236"/>
      <c r="H187" s="239">
        <v>9.5890000000000004</v>
      </c>
      <c r="I187" s="236"/>
      <c r="J187" s="236"/>
      <c r="K187" s="236"/>
      <c r="L187" s="240"/>
      <c r="M187" s="241"/>
      <c r="N187" s="242"/>
      <c r="O187" s="242"/>
      <c r="P187" s="242"/>
      <c r="Q187" s="242"/>
      <c r="R187" s="242"/>
      <c r="S187" s="242"/>
      <c r="T187" s="243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4" t="s">
        <v>141</v>
      </c>
      <c r="AU187" s="244" t="s">
        <v>83</v>
      </c>
      <c r="AV187" s="14" t="s">
        <v>83</v>
      </c>
      <c r="AW187" s="14" t="s">
        <v>4</v>
      </c>
      <c r="AX187" s="14" t="s">
        <v>81</v>
      </c>
      <c r="AY187" s="244" t="s">
        <v>133</v>
      </c>
    </row>
    <row r="188" s="2" customFormat="1" ht="33" customHeight="1">
      <c r="A188" s="33"/>
      <c r="B188" s="34"/>
      <c r="C188" s="212" t="s">
        <v>172</v>
      </c>
      <c r="D188" s="212" t="s">
        <v>135</v>
      </c>
      <c r="E188" s="213" t="s">
        <v>173</v>
      </c>
      <c r="F188" s="214" t="s">
        <v>174</v>
      </c>
      <c r="G188" s="215" t="s">
        <v>138</v>
      </c>
      <c r="H188" s="216">
        <v>2.9169999999999998</v>
      </c>
      <c r="I188" s="217">
        <v>833</v>
      </c>
      <c r="J188" s="217">
        <f>ROUND(I188*H188,2)</f>
        <v>2429.8600000000001</v>
      </c>
      <c r="K188" s="218"/>
      <c r="L188" s="39"/>
      <c r="M188" s="219" t="s">
        <v>1</v>
      </c>
      <c r="N188" s="220" t="s">
        <v>38</v>
      </c>
      <c r="O188" s="221">
        <v>2.6909999999999998</v>
      </c>
      <c r="P188" s="221">
        <f>O188*H188</f>
        <v>7.8496469999999992</v>
      </c>
      <c r="Q188" s="221">
        <v>0</v>
      </c>
      <c r="R188" s="221">
        <f>Q188*H188</f>
        <v>0</v>
      </c>
      <c r="S188" s="221">
        <v>0</v>
      </c>
      <c r="T188" s="22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223" t="s">
        <v>139</v>
      </c>
      <c r="AT188" s="223" t="s">
        <v>135</v>
      </c>
      <c r="AU188" s="223" t="s">
        <v>83</v>
      </c>
      <c r="AY188" s="18" t="s">
        <v>133</v>
      </c>
      <c r="BE188" s="224">
        <f>IF(N188="základní",J188,0)</f>
        <v>2429.8600000000001</v>
      </c>
      <c r="BF188" s="224">
        <f>IF(N188="snížená",J188,0)</f>
        <v>0</v>
      </c>
      <c r="BG188" s="224">
        <f>IF(N188="zákl. přenesená",J188,0)</f>
        <v>0</v>
      </c>
      <c r="BH188" s="224">
        <f>IF(N188="sníž. přenesená",J188,0)</f>
        <v>0</v>
      </c>
      <c r="BI188" s="224">
        <f>IF(N188="nulová",J188,0)</f>
        <v>0</v>
      </c>
      <c r="BJ188" s="18" t="s">
        <v>81</v>
      </c>
      <c r="BK188" s="224">
        <f>ROUND(I188*H188,2)</f>
        <v>2429.8600000000001</v>
      </c>
      <c r="BL188" s="18" t="s">
        <v>139</v>
      </c>
      <c r="BM188" s="223" t="s">
        <v>175</v>
      </c>
    </row>
    <row r="189" s="13" customFormat="1">
      <c r="A189" s="13"/>
      <c r="B189" s="225"/>
      <c r="C189" s="226"/>
      <c r="D189" s="227" t="s">
        <v>141</v>
      </c>
      <c r="E189" s="228" t="s">
        <v>1</v>
      </c>
      <c r="F189" s="229" t="s">
        <v>142</v>
      </c>
      <c r="G189" s="226"/>
      <c r="H189" s="228" t="s">
        <v>1</v>
      </c>
      <c r="I189" s="226"/>
      <c r="J189" s="226"/>
      <c r="K189" s="226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141</v>
      </c>
      <c r="AU189" s="234" t="s">
        <v>83</v>
      </c>
      <c r="AV189" s="13" t="s">
        <v>81</v>
      </c>
      <c r="AW189" s="13" t="s">
        <v>29</v>
      </c>
      <c r="AX189" s="13" t="s">
        <v>73</v>
      </c>
      <c r="AY189" s="234" t="s">
        <v>133</v>
      </c>
    </row>
    <row r="190" s="13" customFormat="1">
      <c r="A190" s="13"/>
      <c r="B190" s="225"/>
      <c r="C190" s="226"/>
      <c r="D190" s="227" t="s">
        <v>141</v>
      </c>
      <c r="E190" s="228" t="s">
        <v>1</v>
      </c>
      <c r="F190" s="229" t="s">
        <v>150</v>
      </c>
      <c r="G190" s="226"/>
      <c r="H190" s="228" t="s">
        <v>1</v>
      </c>
      <c r="I190" s="226"/>
      <c r="J190" s="226"/>
      <c r="K190" s="226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141</v>
      </c>
      <c r="AU190" s="234" t="s">
        <v>83</v>
      </c>
      <c r="AV190" s="13" t="s">
        <v>81</v>
      </c>
      <c r="AW190" s="13" t="s">
        <v>29</v>
      </c>
      <c r="AX190" s="13" t="s">
        <v>73</v>
      </c>
      <c r="AY190" s="234" t="s">
        <v>133</v>
      </c>
    </row>
    <row r="191" s="13" customFormat="1">
      <c r="A191" s="13"/>
      <c r="B191" s="225"/>
      <c r="C191" s="226"/>
      <c r="D191" s="227" t="s">
        <v>141</v>
      </c>
      <c r="E191" s="228" t="s">
        <v>1</v>
      </c>
      <c r="F191" s="229" t="s">
        <v>151</v>
      </c>
      <c r="G191" s="226"/>
      <c r="H191" s="228" t="s">
        <v>1</v>
      </c>
      <c r="I191" s="226"/>
      <c r="J191" s="226"/>
      <c r="K191" s="226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141</v>
      </c>
      <c r="AU191" s="234" t="s">
        <v>83</v>
      </c>
      <c r="AV191" s="13" t="s">
        <v>81</v>
      </c>
      <c r="AW191" s="13" t="s">
        <v>29</v>
      </c>
      <c r="AX191" s="13" t="s">
        <v>73</v>
      </c>
      <c r="AY191" s="234" t="s">
        <v>133</v>
      </c>
    </row>
    <row r="192" s="13" customFormat="1">
      <c r="A192" s="13"/>
      <c r="B192" s="225"/>
      <c r="C192" s="226"/>
      <c r="D192" s="227" t="s">
        <v>141</v>
      </c>
      <c r="E192" s="228" t="s">
        <v>1</v>
      </c>
      <c r="F192" s="229" t="s">
        <v>152</v>
      </c>
      <c r="G192" s="226"/>
      <c r="H192" s="228" t="s">
        <v>1</v>
      </c>
      <c r="I192" s="226"/>
      <c r="J192" s="226"/>
      <c r="K192" s="226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141</v>
      </c>
      <c r="AU192" s="234" t="s">
        <v>83</v>
      </c>
      <c r="AV192" s="13" t="s">
        <v>81</v>
      </c>
      <c r="AW192" s="13" t="s">
        <v>29</v>
      </c>
      <c r="AX192" s="13" t="s">
        <v>73</v>
      </c>
      <c r="AY192" s="234" t="s">
        <v>133</v>
      </c>
    </row>
    <row r="193" s="13" customFormat="1">
      <c r="A193" s="13"/>
      <c r="B193" s="225"/>
      <c r="C193" s="226"/>
      <c r="D193" s="227" t="s">
        <v>141</v>
      </c>
      <c r="E193" s="228" t="s">
        <v>1</v>
      </c>
      <c r="F193" s="229" t="s">
        <v>153</v>
      </c>
      <c r="G193" s="226"/>
      <c r="H193" s="228" t="s">
        <v>1</v>
      </c>
      <c r="I193" s="226"/>
      <c r="J193" s="226"/>
      <c r="K193" s="226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141</v>
      </c>
      <c r="AU193" s="234" t="s">
        <v>83</v>
      </c>
      <c r="AV193" s="13" t="s">
        <v>81</v>
      </c>
      <c r="AW193" s="13" t="s">
        <v>29</v>
      </c>
      <c r="AX193" s="13" t="s">
        <v>73</v>
      </c>
      <c r="AY193" s="234" t="s">
        <v>133</v>
      </c>
    </row>
    <row r="194" s="14" customFormat="1">
      <c r="A194" s="14"/>
      <c r="B194" s="235"/>
      <c r="C194" s="236"/>
      <c r="D194" s="227" t="s">
        <v>141</v>
      </c>
      <c r="E194" s="237" t="s">
        <v>1</v>
      </c>
      <c r="F194" s="238" t="s">
        <v>154</v>
      </c>
      <c r="G194" s="236"/>
      <c r="H194" s="239">
        <v>5.0999999999999996</v>
      </c>
      <c r="I194" s="236"/>
      <c r="J194" s="236"/>
      <c r="K194" s="236"/>
      <c r="L194" s="240"/>
      <c r="M194" s="241"/>
      <c r="N194" s="242"/>
      <c r="O194" s="242"/>
      <c r="P194" s="242"/>
      <c r="Q194" s="242"/>
      <c r="R194" s="242"/>
      <c r="S194" s="242"/>
      <c r="T194" s="24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4" t="s">
        <v>141</v>
      </c>
      <c r="AU194" s="244" t="s">
        <v>83</v>
      </c>
      <c r="AV194" s="14" t="s">
        <v>83</v>
      </c>
      <c r="AW194" s="14" t="s">
        <v>29</v>
      </c>
      <c r="AX194" s="14" t="s">
        <v>73</v>
      </c>
      <c r="AY194" s="244" t="s">
        <v>133</v>
      </c>
    </row>
    <row r="195" s="14" customFormat="1">
      <c r="A195" s="14"/>
      <c r="B195" s="235"/>
      <c r="C195" s="236"/>
      <c r="D195" s="227" t="s">
        <v>141</v>
      </c>
      <c r="E195" s="237" t="s">
        <v>1</v>
      </c>
      <c r="F195" s="238" t="s">
        <v>176</v>
      </c>
      <c r="G195" s="236"/>
      <c r="H195" s="239">
        <v>-2.1829999999999998</v>
      </c>
      <c r="I195" s="236"/>
      <c r="J195" s="236"/>
      <c r="K195" s="236"/>
      <c r="L195" s="240"/>
      <c r="M195" s="241"/>
      <c r="N195" s="242"/>
      <c r="O195" s="242"/>
      <c r="P195" s="242"/>
      <c r="Q195" s="242"/>
      <c r="R195" s="242"/>
      <c r="S195" s="242"/>
      <c r="T195" s="24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4" t="s">
        <v>141</v>
      </c>
      <c r="AU195" s="244" t="s">
        <v>83</v>
      </c>
      <c r="AV195" s="14" t="s">
        <v>83</v>
      </c>
      <c r="AW195" s="14" t="s">
        <v>29</v>
      </c>
      <c r="AX195" s="14" t="s">
        <v>73</v>
      </c>
      <c r="AY195" s="244" t="s">
        <v>133</v>
      </c>
    </row>
    <row r="196" s="15" customFormat="1">
      <c r="A196" s="15"/>
      <c r="B196" s="245"/>
      <c r="C196" s="246"/>
      <c r="D196" s="227" t="s">
        <v>141</v>
      </c>
      <c r="E196" s="247" t="s">
        <v>1</v>
      </c>
      <c r="F196" s="248" t="s">
        <v>146</v>
      </c>
      <c r="G196" s="246"/>
      <c r="H196" s="249">
        <v>2.9169999999999998</v>
      </c>
      <c r="I196" s="246"/>
      <c r="J196" s="246"/>
      <c r="K196" s="246"/>
      <c r="L196" s="250"/>
      <c r="M196" s="251"/>
      <c r="N196" s="252"/>
      <c r="O196" s="252"/>
      <c r="P196" s="252"/>
      <c r="Q196" s="252"/>
      <c r="R196" s="252"/>
      <c r="S196" s="252"/>
      <c r="T196" s="253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54" t="s">
        <v>141</v>
      </c>
      <c r="AU196" s="254" t="s">
        <v>83</v>
      </c>
      <c r="AV196" s="15" t="s">
        <v>139</v>
      </c>
      <c r="AW196" s="15" t="s">
        <v>29</v>
      </c>
      <c r="AX196" s="15" t="s">
        <v>81</v>
      </c>
      <c r="AY196" s="254" t="s">
        <v>133</v>
      </c>
    </row>
    <row r="197" s="2" customFormat="1" ht="24.15" customHeight="1">
      <c r="A197" s="33"/>
      <c r="B197" s="34"/>
      <c r="C197" s="212" t="s">
        <v>177</v>
      </c>
      <c r="D197" s="212" t="s">
        <v>135</v>
      </c>
      <c r="E197" s="213" t="s">
        <v>178</v>
      </c>
      <c r="F197" s="214" t="s">
        <v>179</v>
      </c>
      <c r="G197" s="215" t="s">
        <v>180</v>
      </c>
      <c r="H197" s="216">
        <v>100</v>
      </c>
      <c r="I197" s="217">
        <v>206.72999999999999</v>
      </c>
      <c r="J197" s="217">
        <f>ROUND(I197*H197,2)</f>
        <v>20673</v>
      </c>
      <c r="K197" s="218"/>
      <c r="L197" s="39"/>
      <c r="M197" s="219" t="s">
        <v>1</v>
      </c>
      <c r="N197" s="220" t="s">
        <v>38</v>
      </c>
      <c r="O197" s="221">
        <v>0.66800000000000004</v>
      </c>
      <c r="P197" s="221">
        <f>O197*H197</f>
        <v>66.799999999999997</v>
      </c>
      <c r="Q197" s="221">
        <v>0</v>
      </c>
      <c r="R197" s="221">
        <f>Q197*H197</f>
        <v>0</v>
      </c>
      <c r="S197" s="221">
        <v>0</v>
      </c>
      <c r="T197" s="222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223" t="s">
        <v>139</v>
      </c>
      <c r="AT197" s="223" t="s">
        <v>135</v>
      </c>
      <c r="AU197" s="223" t="s">
        <v>83</v>
      </c>
      <c r="AY197" s="18" t="s">
        <v>133</v>
      </c>
      <c r="BE197" s="224">
        <f>IF(N197="základní",J197,0)</f>
        <v>20673</v>
      </c>
      <c r="BF197" s="224">
        <f>IF(N197="snížená",J197,0)</f>
        <v>0</v>
      </c>
      <c r="BG197" s="224">
        <f>IF(N197="zákl. přenesená",J197,0)</f>
        <v>0</v>
      </c>
      <c r="BH197" s="224">
        <f>IF(N197="sníž. přenesená",J197,0)</f>
        <v>0</v>
      </c>
      <c r="BI197" s="224">
        <f>IF(N197="nulová",J197,0)</f>
        <v>0</v>
      </c>
      <c r="BJ197" s="18" t="s">
        <v>81</v>
      </c>
      <c r="BK197" s="224">
        <f>ROUND(I197*H197,2)</f>
        <v>20673</v>
      </c>
      <c r="BL197" s="18" t="s">
        <v>139</v>
      </c>
      <c r="BM197" s="223" t="s">
        <v>181</v>
      </c>
    </row>
    <row r="198" s="13" customFormat="1">
      <c r="A198" s="13"/>
      <c r="B198" s="225"/>
      <c r="C198" s="226"/>
      <c r="D198" s="227" t="s">
        <v>141</v>
      </c>
      <c r="E198" s="228" t="s">
        <v>1</v>
      </c>
      <c r="F198" s="229" t="s">
        <v>142</v>
      </c>
      <c r="G198" s="226"/>
      <c r="H198" s="228" t="s">
        <v>1</v>
      </c>
      <c r="I198" s="226"/>
      <c r="J198" s="226"/>
      <c r="K198" s="226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141</v>
      </c>
      <c r="AU198" s="234" t="s">
        <v>83</v>
      </c>
      <c r="AV198" s="13" t="s">
        <v>81</v>
      </c>
      <c r="AW198" s="13" t="s">
        <v>29</v>
      </c>
      <c r="AX198" s="13" t="s">
        <v>73</v>
      </c>
      <c r="AY198" s="234" t="s">
        <v>133</v>
      </c>
    </row>
    <row r="199" s="13" customFormat="1">
      <c r="A199" s="13"/>
      <c r="B199" s="225"/>
      <c r="C199" s="226"/>
      <c r="D199" s="227" t="s">
        <v>141</v>
      </c>
      <c r="E199" s="228" t="s">
        <v>1</v>
      </c>
      <c r="F199" s="229" t="s">
        <v>143</v>
      </c>
      <c r="G199" s="226"/>
      <c r="H199" s="228" t="s">
        <v>1</v>
      </c>
      <c r="I199" s="226"/>
      <c r="J199" s="226"/>
      <c r="K199" s="226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141</v>
      </c>
      <c r="AU199" s="234" t="s">
        <v>83</v>
      </c>
      <c r="AV199" s="13" t="s">
        <v>81</v>
      </c>
      <c r="AW199" s="13" t="s">
        <v>29</v>
      </c>
      <c r="AX199" s="13" t="s">
        <v>73</v>
      </c>
      <c r="AY199" s="234" t="s">
        <v>133</v>
      </c>
    </row>
    <row r="200" s="13" customFormat="1">
      <c r="A200" s="13"/>
      <c r="B200" s="225"/>
      <c r="C200" s="226"/>
      <c r="D200" s="227" t="s">
        <v>141</v>
      </c>
      <c r="E200" s="228" t="s">
        <v>1</v>
      </c>
      <c r="F200" s="229" t="s">
        <v>151</v>
      </c>
      <c r="G200" s="226"/>
      <c r="H200" s="228" t="s">
        <v>1</v>
      </c>
      <c r="I200" s="226"/>
      <c r="J200" s="226"/>
      <c r="K200" s="226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141</v>
      </c>
      <c r="AU200" s="234" t="s">
        <v>83</v>
      </c>
      <c r="AV200" s="13" t="s">
        <v>81</v>
      </c>
      <c r="AW200" s="13" t="s">
        <v>29</v>
      </c>
      <c r="AX200" s="13" t="s">
        <v>73</v>
      </c>
      <c r="AY200" s="234" t="s">
        <v>133</v>
      </c>
    </row>
    <row r="201" s="13" customFormat="1">
      <c r="A201" s="13"/>
      <c r="B201" s="225"/>
      <c r="C201" s="226"/>
      <c r="D201" s="227" t="s">
        <v>141</v>
      </c>
      <c r="E201" s="228" t="s">
        <v>1</v>
      </c>
      <c r="F201" s="229" t="s">
        <v>182</v>
      </c>
      <c r="G201" s="226"/>
      <c r="H201" s="228" t="s">
        <v>1</v>
      </c>
      <c r="I201" s="226"/>
      <c r="J201" s="226"/>
      <c r="K201" s="226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141</v>
      </c>
      <c r="AU201" s="234" t="s">
        <v>83</v>
      </c>
      <c r="AV201" s="13" t="s">
        <v>81</v>
      </c>
      <c r="AW201" s="13" t="s">
        <v>29</v>
      </c>
      <c r="AX201" s="13" t="s">
        <v>73</v>
      </c>
      <c r="AY201" s="234" t="s">
        <v>133</v>
      </c>
    </row>
    <row r="202" s="14" customFormat="1">
      <c r="A202" s="14"/>
      <c r="B202" s="235"/>
      <c r="C202" s="236"/>
      <c r="D202" s="227" t="s">
        <v>141</v>
      </c>
      <c r="E202" s="237" t="s">
        <v>1</v>
      </c>
      <c r="F202" s="238" t="s">
        <v>183</v>
      </c>
      <c r="G202" s="236"/>
      <c r="H202" s="239">
        <v>100</v>
      </c>
      <c r="I202" s="236"/>
      <c r="J202" s="236"/>
      <c r="K202" s="236"/>
      <c r="L202" s="240"/>
      <c r="M202" s="241"/>
      <c r="N202" s="242"/>
      <c r="O202" s="242"/>
      <c r="P202" s="242"/>
      <c r="Q202" s="242"/>
      <c r="R202" s="242"/>
      <c r="S202" s="242"/>
      <c r="T202" s="24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4" t="s">
        <v>141</v>
      </c>
      <c r="AU202" s="244" t="s">
        <v>83</v>
      </c>
      <c r="AV202" s="14" t="s">
        <v>83</v>
      </c>
      <c r="AW202" s="14" t="s">
        <v>29</v>
      </c>
      <c r="AX202" s="14" t="s">
        <v>73</v>
      </c>
      <c r="AY202" s="244" t="s">
        <v>133</v>
      </c>
    </row>
    <row r="203" s="15" customFormat="1">
      <c r="A203" s="15"/>
      <c r="B203" s="245"/>
      <c r="C203" s="246"/>
      <c r="D203" s="227" t="s">
        <v>141</v>
      </c>
      <c r="E203" s="247" t="s">
        <v>1</v>
      </c>
      <c r="F203" s="248" t="s">
        <v>146</v>
      </c>
      <c r="G203" s="246"/>
      <c r="H203" s="249">
        <v>100</v>
      </c>
      <c r="I203" s="246"/>
      <c r="J203" s="246"/>
      <c r="K203" s="246"/>
      <c r="L203" s="250"/>
      <c r="M203" s="251"/>
      <c r="N203" s="252"/>
      <c r="O203" s="252"/>
      <c r="P203" s="252"/>
      <c r="Q203" s="252"/>
      <c r="R203" s="252"/>
      <c r="S203" s="252"/>
      <c r="T203" s="253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54" t="s">
        <v>141</v>
      </c>
      <c r="AU203" s="254" t="s">
        <v>83</v>
      </c>
      <c r="AV203" s="15" t="s">
        <v>139</v>
      </c>
      <c r="AW203" s="15" t="s">
        <v>29</v>
      </c>
      <c r="AX203" s="15" t="s">
        <v>81</v>
      </c>
      <c r="AY203" s="254" t="s">
        <v>133</v>
      </c>
    </row>
    <row r="204" s="2" customFormat="1" ht="24.15" customHeight="1">
      <c r="A204" s="33"/>
      <c r="B204" s="34"/>
      <c r="C204" s="212" t="s">
        <v>184</v>
      </c>
      <c r="D204" s="212" t="s">
        <v>135</v>
      </c>
      <c r="E204" s="213" t="s">
        <v>185</v>
      </c>
      <c r="F204" s="214" t="s">
        <v>186</v>
      </c>
      <c r="G204" s="215" t="s">
        <v>180</v>
      </c>
      <c r="H204" s="216">
        <v>100</v>
      </c>
      <c r="I204" s="217">
        <v>6.5800000000000001</v>
      </c>
      <c r="J204" s="217">
        <f>ROUND(I204*H204,2)</f>
        <v>658</v>
      </c>
      <c r="K204" s="218"/>
      <c r="L204" s="39"/>
      <c r="M204" s="219" t="s">
        <v>1</v>
      </c>
      <c r="N204" s="220" t="s">
        <v>38</v>
      </c>
      <c r="O204" s="221">
        <v>0.0070000000000000001</v>
      </c>
      <c r="P204" s="221">
        <f>O204*H204</f>
        <v>0.70000000000000007</v>
      </c>
      <c r="Q204" s="221">
        <v>0</v>
      </c>
      <c r="R204" s="221">
        <f>Q204*H204</f>
        <v>0</v>
      </c>
      <c r="S204" s="221">
        <v>0</v>
      </c>
      <c r="T204" s="222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223" t="s">
        <v>139</v>
      </c>
      <c r="AT204" s="223" t="s">
        <v>135</v>
      </c>
      <c r="AU204" s="223" t="s">
        <v>83</v>
      </c>
      <c r="AY204" s="18" t="s">
        <v>133</v>
      </c>
      <c r="BE204" s="224">
        <f>IF(N204="základní",J204,0)</f>
        <v>658</v>
      </c>
      <c r="BF204" s="224">
        <f>IF(N204="snížená",J204,0)</f>
        <v>0</v>
      </c>
      <c r="BG204" s="224">
        <f>IF(N204="zákl. přenesená",J204,0)</f>
        <v>0</v>
      </c>
      <c r="BH204" s="224">
        <f>IF(N204="sníž. přenesená",J204,0)</f>
        <v>0</v>
      </c>
      <c r="BI204" s="224">
        <f>IF(N204="nulová",J204,0)</f>
        <v>0</v>
      </c>
      <c r="BJ204" s="18" t="s">
        <v>81</v>
      </c>
      <c r="BK204" s="224">
        <f>ROUND(I204*H204,2)</f>
        <v>658</v>
      </c>
      <c r="BL204" s="18" t="s">
        <v>139</v>
      </c>
      <c r="BM204" s="223" t="s">
        <v>187</v>
      </c>
    </row>
    <row r="205" s="2" customFormat="1" ht="16.5" customHeight="1">
      <c r="A205" s="33"/>
      <c r="B205" s="34"/>
      <c r="C205" s="265" t="s">
        <v>188</v>
      </c>
      <c r="D205" s="265" t="s">
        <v>189</v>
      </c>
      <c r="E205" s="266" t="s">
        <v>190</v>
      </c>
      <c r="F205" s="267" t="s">
        <v>191</v>
      </c>
      <c r="G205" s="268" t="s">
        <v>192</v>
      </c>
      <c r="H205" s="269">
        <v>2</v>
      </c>
      <c r="I205" s="270">
        <v>118</v>
      </c>
      <c r="J205" s="270">
        <f>ROUND(I205*H205,2)</f>
        <v>236</v>
      </c>
      <c r="K205" s="271"/>
      <c r="L205" s="272"/>
      <c r="M205" s="273" t="s">
        <v>1</v>
      </c>
      <c r="N205" s="274" t="s">
        <v>38</v>
      </c>
      <c r="O205" s="221">
        <v>0</v>
      </c>
      <c r="P205" s="221">
        <f>O205*H205</f>
        <v>0</v>
      </c>
      <c r="Q205" s="221">
        <v>0.001</v>
      </c>
      <c r="R205" s="221">
        <f>Q205*H205</f>
        <v>0.002</v>
      </c>
      <c r="S205" s="221">
        <v>0</v>
      </c>
      <c r="T205" s="222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223" t="s">
        <v>184</v>
      </c>
      <c r="AT205" s="223" t="s">
        <v>189</v>
      </c>
      <c r="AU205" s="223" t="s">
        <v>83</v>
      </c>
      <c r="AY205" s="18" t="s">
        <v>133</v>
      </c>
      <c r="BE205" s="224">
        <f>IF(N205="základní",J205,0)</f>
        <v>236</v>
      </c>
      <c r="BF205" s="224">
        <f>IF(N205="snížená",J205,0)</f>
        <v>0</v>
      </c>
      <c r="BG205" s="224">
        <f>IF(N205="zákl. přenesená",J205,0)</f>
        <v>0</v>
      </c>
      <c r="BH205" s="224">
        <f>IF(N205="sníž. přenesená",J205,0)</f>
        <v>0</v>
      </c>
      <c r="BI205" s="224">
        <f>IF(N205="nulová",J205,0)</f>
        <v>0</v>
      </c>
      <c r="BJ205" s="18" t="s">
        <v>81</v>
      </c>
      <c r="BK205" s="224">
        <f>ROUND(I205*H205,2)</f>
        <v>236</v>
      </c>
      <c r="BL205" s="18" t="s">
        <v>139</v>
      </c>
      <c r="BM205" s="223" t="s">
        <v>193</v>
      </c>
    </row>
    <row r="206" s="14" customFormat="1">
      <c r="A206" s="14"/>
      <c r="B206" s="235"/>
      <c r="C206" s="236"/>
      <c r="D206" s="227" t="s">
        <v>141</v>
      </c>
      <c r="E206" s="236"/>
      <c r="F206" s="238" t="s">
        <v>194</v>
      </c>
      <c r="G206" s="236"/>
      <c r="H206" s="239">
        <v>2</v>
      </c>
      <c r="I206" s="236"/>
      <c r="J206" s="236"/>
      <c r="K206" s="236"/>
      <c r="L206" s="240"/>
      <c r="M206" s="241"/>
      <c r="N206" s="242"/>
      <c r="O206" s="242"/>
      <c r="P206" s="242"/>
      <c r="Q206" s="242"/>
      <c r="R206" s="242"/>
      <c r="S206" s="242"/>
      <c r="T206" s="24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4" t="s">
        <v>141</v>
      </c>
      <c r="AU206" s="244" t="s">
        <v>83</v>
      </c>
      <c r="AV206" s="14" t="s">
        <v>83</v>
      </c>
      <c r="AW206" s="14" t="s">
        <v>4</v>
      </c>
      <c r="AX206" s="14" t="s">
        <v>81</v>
      </c>
      <c r="AY206" s="244" t="s">
        <v>133</v>
      </c>
    </row>
    <row r="207" s="12" customFormat="1" ht="22.8" customHeight="1">
      <c r="A207" s="12"/>
      <c r="B207" s="197"/>
      <c r="C207" s="198"/>
      <c r="D207" s="199" t="s">
        <v>72</v>
      </c>
      <c r="E207" s="210" t="s">
        <v>83</v>
      </c>
      <c r="F207" s="210" t="s">
        <v>195</v>
      </c>
      <c r="G207" s="198"/>
      <c r="H207" s="198"/>
      <c r="I207" s="198"/>
      <c r="J207" s="211">
        <f>BK207</f>
        <v>19030.150000000001</v>
      </c>
      <c r="K207" s="198"/>
      <c r="L207" s="202"/>
      <c r="M207" s="203"/>
      <c r="N207" s="204"/>
      <c r="O207" s="204"/>
      <c r="P207" s="205">
        <f>SUM(P208:P267)</f>
        <v>14.072550000000001</v>
      </c>
      <c r="Q207" s="204"/>
      <c r="R207" s="205">
        <f>SUM(R208:R267)</f>
        <v>10.19382684</v>
      </c>
      <c r="S207" s="204"/>
      <c r="T207" s="206">
        <f>SUM(T208:T267)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7" t="s">
        <v>81</v>
      </c>
      <c r="AT207" s="208" t="s">
        <v>72</v>
      </c>
      <c r="AU207" s="208" t="s">
        <v>81</v>
      </c>
      <c r="AY207" s="207" t="s">
        <v>133</v>
      </c>
      <c r="BK207" s="209">
        <f>SUM(BK208:BK267)</f>
        <v>19030.150000000001</v>
      </c>
    </row>
    <row r="208" s="2" customFormat="1" ht="24.15" customHeight="1">
      <c r="A208" s="33"/>
      <c r="B208" s="34"/>
      <c r="C208" s="212" t="s">
        <v>196</v>
      </c>
      <c r="D208" s="212" t="s">
        <v>135</v>
      </c>
      <c r="E208" s="213" t="s">
        <v>197</v>
      </c>
      <c r="F208" s="214" t="s">
        <v>198</v>
      </c>
      <c r="G208" s="215" t="s">
        <v>180</v>
      </c>
      <c r="H208" s="216">
        <v>19.550000000000001</v>
      </c>
      <c r="I208" s="217">
        <v>32.100000000000001</v>
      </c>
      <c r="J208" s="217">
        <f>ROUND(I208*H208,2)</f>
        <v>627.55999999999995</v>
      </c>
      <c r="K208" s="218"/>
      <c r="L208" s="39"/>
      <c r="M208" s="219" t="s">
        <v>1</v>
      </c>
      <c r="N208" s="220" t="s">
        <v>38</v>
      </c>
      <c r="O208" s="221">
        <v>0.074999999999999997</v>
      </c>
      <c r="P208" s="221">
        <f>O208*H208</f>
        <v>1.4662500000000001</v>
      </c>
      <c r="Q208" s="221">
        <v>0.00017000000000000001</v>
      </c>
      <c r="R208" s="221">
        <f>Q208*H208</f>
        <v>0.0033235000000000005</v>
      </c>
      <c r="S208" s="221">
        <v>0</v>
      </c>
      <c r="T208" s="222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223" t="s">
        <v>139</v>
      </c>
      <c r="AT208" s="223" t="s">
        <v>135</v>
      </c>
      <c r="AU208" s="223" t="s">
        <v>83</v>
      </c>
      <c r="AY208" s="18" t="s">
        <v>133</v>
      </c>
      <c r="BE208" s="224">
        <f>IF(N208="základní",J208,0)</f>
        <v>627.55999999999995</v>
      </c>
      <c r="BF208" s="224">
        <f>IF(N208="snížená",J208,0)</f>
        <v>0</v>
      </c>
      <c r="BG208" s="224">
        <f>IF(N208="zákl. přenesená",J208,0)</f>
        <v>0</v>
      </c>
      <c r="BH208" s="224">
        <f>IF(N208="sníž. přenesená",J208,0)</f>
        <v>0</v>
      </c>
      <c r="BI208" s="224">
        <f>IF(N208="nulová",J208,0)</f>
        <v>0</v>
      </c>
      <c r="BJ208" s="18" t="s">
        <v>81</v>
      </c>
      <c r="BK208" s="224">
        <f>ROUND(I208*H208,2)</f>
        <v>627.55999999999995</v>
      </c>
      <c r="BL208" s="18" t="s">
        <v>139</v>
      </c>
      <c r="BM208" s="223" t="s">
        <v>199</v>
      </c>
    </row>
    <row r="209" s="13" customFormat="1">
      <c r="A209" s="13"/>
      <c r="B209" s="225"/>
      <c r="C209" s="226"/>
      <c r="D209" s="227" t="s">
        <v>141</v>
      </c>
      <c r="E209" s="228" t="s">
        <v>1</v>
      </c>
      <c r="F209" s="229" t="s">
        <v>142</v>
      </c>
      <c r="G209" s="226"/>
      <c r="H209" s="228" t="s">
        <v>1</v>
      </c>
      <c r="I209" s="226"/>
      <c r="J209" s="226"/>
      <c r="K209" s="226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141</v>
      </c>
      <c r="AU209" s="234" t="s">
        <v>83</v>
      </c>
      <c r="AV209" s="13" t="s">
        <v>81</v>
      </c>
      <c r="AW209" s="13" t="s">
        <v>29</v>
      </c>
      <c r="AX209" s="13" t="s">
        <v>73</v>
      </c>
      <c r="AY209" s="234" t="s">
        <v>133</v>
      </c>
    </row>
    <row r="210" s="13" customFormat="1">
      <c r="A210" s="13"/>
      <c r="B210" s="225"/>
      <c r="C210" s="226"/>
      <c r="D210" s="227" t="s">
        <v>141</v>
      </c>
      <c r="E210" s="228" t="s">
        <v>1</v>
      </c>
      <c r="F210" s="229" t="s">
        <v>143</v>
      </c>
      <c r="G210" s="226"/>
      <c r="H210" s="228" t="s">
        <v>1</v>
      </c>
      <c r="I210" s="226"/>
      <c r="J210" s="226"/>
      <c r="K210" s="226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141</v>
      </c>
      <c r="AU210" s="234" t="s">
        <v>83</v>
      </c>
      <c r="AV210" s="13" t="s">
        <v>81</v>
      </c>
      <c r="AW210" s="13" t="s">
        <v>29</v>
      </c>
      <c r="AX210" s="13" t="s">
        <v>73</v>
      </c>
      <c r="AY210" s="234" t="s">
        <v>133</v>
      </c>
    </row>
    <row r="211" s="13" customFormat="1">
      <c r="A211" s="13"/>
      <c r="B211" s="225"/>
      <c r="C211" s="226"/>
      <c r="D211" s="227" t="s">
        <v>141</v>
      </c>
      <c r="E211" s="228" t="s">
        <v>1</v>
      </c>
      <c r="F211" s="229" t="s">
        <v>144</v>
      </c>
      <c r="G211" s="226"/>
      <c r="H211" s="228" t="s">
        <v>1</v>
      </c>
      <c r="I211" s="226"/>
      <c r="J211" s="226"/>
      <c r="K211" s="226"/>
      <c r="L211" s="230"/>
      <c r="M211" s="231"/>
      <c r="N211" s="232"/>
      <c r="O211" s="232"/>
      <c r="P211" s="232"/>
      <c r="Q211" s="232"/>
      <c r="R211" s="232"/>
      <c r="S211" s="232"/>
      <c r="T211" s="23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4" t="s">
        <v>141</v>
      </c>
      <c r="AU211" s="234" t="s">
        <v>83</v>
      </c>
      <c r="AV211" s="13" t="s">
        <v>81</v>
      </c>
      <c r="AW211" s="13" t="s">
        <v>29</v>
      </c>
      <c r="AX211" s="13" t="s">
        <v>73</v>
      </c>
      <c r="AY211" s="234" t="s">
        <v>133</v>
      </c>
    </row>
    <row r="212" s="14" customFormat="1">
      <c r="A212" s="14"/>
      <c r="B212" s="235"/>
      <c r="C212" s="236"/>
      <c r="D212" s="227" t="s">
        <v>141</v>
      </c>
      <c r="E212" s="237" t="s">
        <v>1</v>
      </c>
      <c r="F212" s="238" t="s">
        <v>200</v>
      </c>
      <c r="G212" s="236"/>
      <c r="H212" s="239">
        <v>19.550000000000001</v>
      </c>
      <c r="I212" s="236"/>
      <c r="J212" s="236"/>
      <c r="K212" s="236"/>
      <c r="L212" s="240"/>
      <c r="M212" s="241"/>
      <c r="N212" s="242"/>
      <c r="O212" s="242"/>
      <c r="P212" s="242"/>
      <c r="Q212" s="242"/>
      <c r="R212" s="242"/>
      <c r="S212" s="242"/>
      <c r="T212" s="243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4" t="s">
        <v>141</v>
      </c>
      <c r="AU212" s="244" t="s">
        <v>83</v>
      </c>
      <c r="AV212" s="14" t="s">
        <v>83</v>
      </c>
      <c r="AW212" s="14" t="s">
        <v>29</v>
      </c>
      <c r="AX212" s="14" t="s">
        <v>73</v>
      </c>
      <c r="AY212" s="244" t="s">
        <v>133</v>
      </c>
    </row>
    <row r="213" s="15" customFormat="1">
      <c r="A213" s="15"/>
      <c r="B213" s="245"/>
      <c r="C213" s="246"/>
      <c r="D213" s="227" t="s">
        <v>141</v>
      </c>
      <c r="E213" s="247" t="s">
        <v>1</v>
      </c>
      <c r="F213" s="248" t="s">
        <v>146</v>
      </c>
      <c r="G213" s="246"/>
      <c r="H213" s="249">
        <v>19.550000000000001</v>
      </c>
      <c r="I213" s="246"/>
      <c r="J213" s="246"/>
      <c r="K213" s="246"/>
      <c r="L213" s="250"/>
      <c r="M213" s="251"/>
      <c r="N213" s="252"/>
      <c r="O213" s="252"/>
      <c r="P213" s="252"/>
      <c r="Q213" s="252"/>
      <c r="R213" s="252"/>
      <c r="S213" s="252"/>
      <c r="T213" s="253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54" t="s">
        <v>141</v>
      </c>
      <c r="AU213" s="254" t="s">
        <v>83</v>
      </c>
      <c r="AV213" s="15" t="s">
        <v>139</v>
      </c>
      <c r="AW213" s="15" t="s">
        <v>29</v>
      </c>
      <c r="AX213" s="15" t="s">
        <v>81</v>
      </c>
      <c r="AY213" s="254" t="s">
        <v>133</v>
      </c>
    </row>
    <row r="214" s="2" customFormat="1" ht="24.15" customHeight="1">
      <c r="A214" s="33"/>
      <c r="B214" s="34"/>
      <c r="C214" s="265" t="s">
        <v>201</v>
      </c>
      <c r="D214" s="265" t="s">
        <v>189</v>
      </c>
      <c r="E214" s="266" t="s">
        <v>202</v>
      </c>
      <c r="F214" s="267" t="s">
        <v>203</v>
      </c>
      <c r="G214" s="268" t="s">
        <v>180</v>
      </c>
      <c r="H214" s="269">
        <v>23.157</v>
      </c>
      <c r="I214" s="270">
        <v>23.100000000000001</v>
      </c>
      <c r="J214" s="270">
        <f>ROUND(I214*H214,2)</f>
        <v>534.92999999999995</v>
      </c>
      <c r="K214" s="271"/>
      <c r="L214" s="272"/>
      <c r="M214" s="273" t="s">
        <v>1</v>
      </c>
      <c r="N214" s="274" t="s">
        <v>38</v>
      </c>
      <c r="O214" s="221">
        <v>0</v>
      </c>
      <c r="P214" s="221">
        <f>O214*H214</f>
        <v>0</v>
      </c>
      <c r="Q214" s="221">
        <v>0.00029999999999999997</v>
      </c>
      <c r="R214" s="221">
        <f>Q214*H214</f>
        <v>0.0069470999999999995</v>
      </c>
      <c r="S214" s="221">
        <v>0</v>
      </c>
      <c r="T214" s="222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223" t="s">
        <v>184</v>
      </c>
      <c r="AT214" s="223" t="s">
        <v>189</v>
      </c>
      <c r="AU214" s="223" t="s">
        <v>83</v>
      </c>
      <c r="AY214" s="18" t="s">
        <v>133</v>
      </c>
      <c r="BE214" s="224">
        <f>IF(N214="základní",J214,0)</f>
        <v>534.92999999999995</v>
      </c>
      <c r="BF214" s="224">
        <f>IF(N214="snížená",J214,0)</f>
        <v>0</v>
      </c>
      <c r="BG214" s="224">
        <f>IF(N214="zákl. přenesená",J214,0)</f>
        <v>0</v>
      </c>
      <c r="BH214" s="224">
        <f>IF(N214="sníž. přenesená",J214,0)</f>
        <v>0</v>
      </c>
      <c r="BI214" s="224">
        <f>IF(N214="nulová",J214,0)</f>
        <v>0</v>
      </c>
      <c r="BJ214" s="18" t="s">
        <v>81</v>
      </c>
      <c r="BK214" s="224">
        <f>ROUND(I214*H214,2)</f>
        <v>534.92999999999995</v>
      </c>
      <c r="BL214" s="18" t="s">
        <v>139</v>
      </c>
      <c r="BM214" s="223" t="s">
        <v>204</v>
      </c>
    </row>
    <row r="215" s="14" customFormat="1">
      <c r="A215" s="14"/>
      <c r="B215" s="235"/>
      <c r="C215" s="236"/>
      <c r="D215" s="227" t="s">
        <v>141</v>
      </c>
      <c r="E215" s="236"/>
      <c r="F215" s="238" t="s">
        <v>205</v>
      </c>
      <c r="G215" s="236"/>
      <c r="H215" s="239">
        <v>23.157</v>
      </c>
      <c r="I215" s="236"/>
      <c r="J215" s="236"/>
      <c r="K215" s="236"/>
      <c r="L215" s="240"/>
      <c r="M215" s="241"/>
      <c r="N215" s="242"/>
      <c r="O215" s="242"/>
      <c r="P215" s="242"/>
      <c r="Q215" s="242"/>
      <c r="R215" s="242"/>
      <c r="S215" s="242"/>
      <c r="T215" s="24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4" t="s">
        <v>141</v>
      </c>
      <c r="AU215" s="244" t="s">
        <v>83</v>
      </c>
      <c r="AV215" s="14" t="s">
        <v>83</v>
      </c>
      <c r="AW215" s="14" t="s">
        <v>4</v>
      </c>
      <c r="AX215" s="14" t="s">
        <v>81</v>
      </c>
      <c r="AY215" s="244" t="s">
        <v>133</v>
      </c>
    </row>
    <row r="216" s="2" customFormat="1" ht="16.5" customHeight="1">
      <c r="A216" s="33"/>
      <c r="B216" s="34"/>
      <c r="C216" s="212" t="s">
        <v>206</v>
      </c>
      <c r="D216" s="212" t="s">
        <v>135</v>
      </c>
      <c r="E216" s="213" t="s">
        <v>207</v>
      </c>
      <c r="F216" s="214" t="s">
        <v>208</v>
      </c>
      <c r="G216" s="215" t="s">
        <v>138</v>
      </c>
      <c r="H216" s="216">
        <v>3</v>
      </c>
      <c r="I216" s="217">
        <v>1560</v>
      </c>
      <c r="J216" s="217">
        <f>ROUND(I216*H216,2)</f>
        <v>4680</v>
      </c>
      <c r="K216" s="218"/>
      <c r="L216" s="39"/>
      <c r="M216" s="219" t="s">
        <v>1</v>
      </c>
      <c r="N216" s="220" t="s">
        <v>38</v>
      </c>
      <c r="O216" s="221">
        <v>1.5840000000000001</v>
      </c>
      <c r="P216" s="221">
        <f>O216*H216</f>
        <v>4.7520000000000007</v>
      </c>
      <c r="Q216" s="221">
        <v>1.6299999999999999</v>
      </c>
      <c r="R216" s="221">
        <f>Q216*H216</f>
        <v>4.8899999999999997</v>
      </c>
      <c r="S216" s="221">
        <v>0</v>
      </c>
      <c r="T216" s="222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223" t="s">
        <v>139</v>
      </c>
      <c r="AT216" s="223" t="s">
        <v>135</v>
      </c>
      <c r="AU216" s="223" t="s">
        <v>83</v>
      </c>
      <c r="AY216" s="18" t="s">
        <v>133</v>
      </c>
      <c r="BE216" s="224">
        <f>IF(N216="základní",J216,0)</f>
        <v>4680</v>
      </c>
      <c r="BF216" s="224">
        <f>IF(N216="snížená",J216,0)</f>
        <v>0</v>
      </c>
      <c r="BG216" s="224">
        <f>IF(N216="zákl. přenesená",J216,0)</f>
        <v>0</v>
      </c>
      <c r="BH216" s="224">
        <f>IF(N216="sníž. přenesená",J216,0)</f>
        <v>0</v>
      </c>
      <c r="BI216" s="224">
        <f>IF(N216="nulová",J216,0)</f>
        <v>0</v>
      </c>
      <c r="BJ216" s="18" t="s">
        <v>81</v>
      </c>
      <c r="BK216" s="224">
        <f>ROUND(I216*H216,2)</f>
        <v>4680</v>
      </c>
      <c r="BL216" s="18" t="s">
        <v>139</v>
      </c>
      <c r="BM216" s="223" t="s">
        <v>209</v>
      </c>
    </row>
    <row r="217" s="13" customFormat="1">
      <c r="A217" s="13"/>
      <c r="B217" s="225"/>
      <c r="C217" s="226"/>
      <c r="D217" s="227" t="s">
        <v>141</v>
      </c>
      <c r="E217" s="228" t="s">
        <v>1</v>
      </c>
      <c r="F217" s="229" t="s">
        <v>142</v>
      </c>
      <c r="G217" s="226"/>
      <c r="H217" s="228" t="s">
        <v>1</v>
      </c>
      <c r="I217" s="226"/>
      <c r="J217" s="226"/>
      <c r="K217" s="226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141</v>
      </c>
      <c r="AU217" s="234" t="s">
        <v>83</v>
      </c>
      <c r="AV217" s="13" t="s">
        <v>81</v>
      </c>
      <c r="AW217" s="13" t="s">
        <v>29</v>
      </c>
      <c r="AX217" s="13" t="s">
        <v>73</v>
      </c>
      <c r="AY217" s="234" t="s">
        <v>133</v>
      </c>
    </row>
    <row r="218" s="13" customFormat="1">
      <c r="A218" s="13"/>
      <c r="B218" s="225"/>
      <c r="C218" s="226"/>
      <c r="D218" s="227" t="s">
        <v>141</v>
      </c>
      <c r="E218" s="228" t="s">
        <v>1</v>
      </c>
      <c r="F218" s="229" t="s">
        <v>143</v>
      </c>
      <c r="G218" s="226"/>
      <c r="H218" s="228" t="s">
        <v>1</v>
      </c>
      <c r="I218" s="226"/>
      <c r="J218" s="226"/>
      <c r="K218" s="226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141</v>
      </c>
      <c r="AU218" s="234" t="s">
        <v>83</v>
      </c>
      <c r="AV218" s="13" t="s">
        <v>81</v>
      </c>
      <c r="AW218" s="13" t="s">
        <v>29</v>
      </c>
      <c r="AX218" s="13" t="s">
        <v>73</v>
      </c>
      <c r="AY218" s="234" t="s">
        <v>133</v>
      </c>
    </row>
    <row r="219" s="13" customFormat="1">
      <c r="A219" s="13"/>
      <c r="B219" s="225"/>
      <c r="C219" s="226"/>
      <c r="D219" s="227" t="s">
        <v>141</v>
      </c>
      <c r="E219" s="228" t="s">
        <v>1</v>
      </c>
      <c r="F219" s="229" t="s">
        <v>144</v>
      </c>
      <c r="G219" s="226"/>
      <c r="H219" s="228" t="s">
        <v>1</v>
      </c>
      <c r="I219" s="226"/>
      <c r="J219" s="226"/>
      <c r="K219" s="226"/>
      <c r="L219" s="230"/>
      <c r="M219" s="231"/>
      <c r="N219" s="232"/>
      <c r="O219" s="232"/>
      <c r="P219" s="232"/>
      <c r="Q219" s="232"/>
      <c r="R219" s="232"/>
      <c r="S219" s="232"/>
      <c r="T219" s="23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141</v>
      </c>
      <c r="AU219" s="234" t="s">
        <v>83</v>
      </c>
      <c r="AV219" s="13" t="s">
        <v>81</v>
      </c>
      <c r="AW219" s="13" t="s">
        <v>29</v>
      </c>
      <c r="AX219" s="13" t="s">
        <v>73</v>
      </c>
      <c r="AY219" s="234" t="s">
        <v>133</v>
      </c>
    </row>
    <row r="220" s="14" customFormat="1">
      <c r="A220" s="14"/>
      <c r="B220" s="235"/>
      <c r="C220" s="236"/>
      <c r="D220" s="227" t="s">
        <v>141</v>
      </c>
      <c r="E220" s="237" t="s">
        <v>1</v>
      </c>
      <c r="F220" s="238" t="s">
        <v>145</v>
      </c>
      <c r="G220" s="236"/>
      <c r="H220" s="239">
        <v>3</v>
      </c>
      <c r="I220" s="236"/>
      <c r="J220" s="236"/>
      <c r="K220" s="236"/>
      <c r="L220" s="240"/>
      <c r="M220" s="241"/>
      <c r="N220" s="242"/>
      <c r="O220" s="242"/>
      <c r="P220" s="242"/>
      <c r="Q220" s="242"/>
      <c r="R220" s="242"/>
      <c r="S220" s="242"/>
      <c r="T220" s="243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4" t="s">
        <v>141</v>
      </c>
      <c r="AU220" s="244" t="s">
        <v>83</v>
      </c>
      <c r="AV220" s="14" t="s">
        <v>83</v>
      </c>
      <c r="AW220" s="14" t="s">
        <v>29</v>
      </c>
      <c r="AX220" s="14" t="s">
        <v>73</v>
      </c>
      <c r="AY220" s="244" t="s">
        <v>133</v>
      </c>
    </row>
    <row r="221" s="15" customFormat="1">
      <c r="A221" s="15"/>
      <c r="B221" s="245"/>
      <c r="C221" s="246"/>
      <c r="D221" s="227" t="s">
        <v>141</v>
      </c>
      <c r="E221" s="247" t="s">
        <v>1</v>
      </c>
      <c r="F221" s="248" t="s">
        <v>146</v>
      </c>
      <c r="G221" s="246"/>
      <c r="H221" s="249">
        <v>3</v>
      </c>
      <c r="I221" s="246"/>
      <c r="J221" s="246"/>
      <c r="K221" s="246"/>
      <c r="L221" s="250"/>
      <c r="M221" s="251"/>
      <c r="N221" s="252"/>
      <c r="O221" s="252"/>
      <c r="P221" s="252"/>
      <c r="Q221" s="252"/>
      <c r="R221" s="252"/>
      <c r="S221" s="252"/>
      <c r="T221" s="253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54" t="s">
        <v>141</v>
      </c>
      <c r="AU221" s="254" t="s">
        <v>83</v>
      </c>
      <c r="AV221" s="15" t="s">
        <v>139</v>
      </c>
      <c r="AW221" s="15" t="s">
        <v>29</v>
      </c>
      <c r="AX221" s="15" t="s">
        <v>81</v>
      </c>
      <c r="AY221" s="254" t="s">
        <v>133</v>
      </c>
    </row>
    <row r="222" s="2" customFormat="1" ht="24.15" customHeight="1">
      <c r="A222" s="33"/>
      <c r="B222" s="34"/>
      <c r="C222" s="212" t="s">
        <v>210</v>
      </c>
      <c r="D222" s="212" t="s">
        <v>135</v>
      </c>
      <c r="E222" s="213" t="s">
        <v>211</v>
      </c>
      <c r="F222" s="214" t="s">
        <v>212</v>
      </c>
      <c r="G222" s="215" t="s">
        <v>138</v>
      </c>
      <c r="H222" s="216">
        <v>0.29999999999999999</v>
      </c>
      <c r="I222" s="217">
        <v>1220</v>
      </c>
      <c r="J222" s="217">
        <f>ROUND(I222*H222,2)</f>
        <v>366</v>
      </c>
      <c r="K222" s="218"/>
      <c r="L222" s="39"/>
      <c r="M222" s="219" t="s">
        <v>1</v>
      </c>
      <c r="N222" s="220" t="s">
        <v>38</v>
      </c>
      <c r="O222" s="221">
        <v>0.98499999999999999</v>
      </c>
      <c r="P222" s="221">
        <f>O222*H222</f>
        <v>0.29549999999999998</v>
      </c>
      <c r="Q222" s="221">
        <v>1.98</v>
      </c>
      <c r="R222" s="221">
        <f>Q222*H222</f>
        <v>0.59399999999999997</v>
      </c>
      <c r="S222" s="221">
        <v>0</v>
      </c>
      <c r="T222" s="222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223" t="s">
        <v>139</v>
      </c>
      <c r="AT222" s="223" t="s">
        <v>135</v>
      </c>
      <c r="AU222" s="223" t="s">
        <v>83</v>
      </c>
      <c r="AY222" s="18" t="s">
        <v>133</v>
      </c>
      <c r="BE222" s="224">
        <f>IF(N222="základní",J222,0)</f>
        <v>366</v>
      </c>
      <c r="BF222" s="224">
        <f>IF(N222="snížená",J222,0)</f>
        <v>0</v>
      </c>
      <c r="BG222" s="224">
        <f>IF(N222="zákl. přenesená",J222,0)</f>
        <v>0</v>
      </c>
      <c r="BH222" s="224">
        <f>IF(N222="sníž. přenesená",J222,0)</f>
        <v>0</v>
      </c>
      <c r="BI222" s="224">
        <f>IF(N222="nulová",J222,0)</f>
        <v>0</v>
      </c>
      <c r="BJ222" s="18" t="s">
        <v>81</v>
      </c>
      <c r="BK222" s="224">
        <f>ROUND(I222*H222,2)</f>
        <v>366</v>
      </c>
      <c r="BL222" s="18" t="s">
        <v>139</v>
      </c>
      <c r="BM222" s="223" t="s">
        <v>213</v>
      </c>
    </row>
    <row r="223" s="13" customFormat="1">
      <c r="A223" s="13"/>
      <c r="B223" s="225"/>
      <c r="C223" s="226"/>
      <c r="D223" s="227" t="s">
        <v>141</v>
      </c>
      <c r="E223" s="228" t="s">
        <v>1</v>
      </c>
      <c r="F223" s="229" t="s">
        <v>142</v>
      </c>
      <c r="G223" s="226"/>
      <c r="H223" s="228" t="s">
        <v>1</v>
      </c>
      <c r="I223" s="226"/>
      <c r="J223" s="226"/>
      <c r="K223" s="226"/>
      <c r="L223" s="230"/>
      <c r="M223" s="231"/>
      <c r="N223" s="232"/>
      <c r="O223" s="232"/>
      <c r="P223" s="232"/>
      <c r="Q223" s="232"/>
      <c r="R223" s="232"/>
      <c r="S223" s="232"/>
      <c r="T223" s="23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4" t="s">
        <v>141</v>
      </c>
      <c r="AU223" s="234" t="s">
        <v>83</v>
      </c>
      <c r="AV223" s="13" t="s">
        <v>81</v>
      </c>
      <c r="AW223" s="13" t="s">
        <v>29</v>
      </c>
      <c r="AX223" s="13" t="s">
        <v>73</v>
      </c>
      <c r="AY223" s="234" t="s">
        <v>133</v>
      </c>
    </row>
    <row r="224" s="13" customFormat="1">
      <c r="A224" s="13"/>
      <c r="B224" s="225"/>
      <c r="C224" s="226"/>
      <c r="D224" s="227" t="s">
        <v>141</v>
      </c>
      <c r="E224" s="228" t="s">
        <v>1</v>
      </c>
      <c r="F224" s="229" t="s">
        <v>150</v>
      </c>
      <c r="G224" s="226"/>
      <c r="H224" s="228" t="s">
        <v>1</v>
      </c>
      <c r="I224" s="226"/>
      <c r="J224" s="226"/>
      <c r="K224" s="226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141</v>
      </c>
      <c r="AU224" s="234" t="s">
        <v>83</v>
      </c>
      <c r="AV224" s="13" t="s">
        <v>81</v>
      </c>
      <c r="AW224" s="13" t="s">
        <v>29</v>
      </c>
      <c r="AX224" s="13" t="s">
        <v>73</v>
      </c>
      <c r="AY224" s="234" t="s">
        <v>133</v>
      </c>
    </row>
    <row r="225" s="13" customFormat="1">
      <c r="A225" s="13"/>
      <c r="B225" s="225"/>
      <c r="C225" s="226"/>
      <c r="D225" s="227" t="s">
        <v>141</v>
      </c>
      <c r="E225" s="228" t="s">
        <v>1</v>
      </c>
      <c r="F225" s="229" t="s">
        <v>151</v>
      </c>
      <c r="G225" s="226"/>
      <c r="H225" s="228" t="s">
        <v>1</v>
      </c>
      <c r="I225" s="226"/>
      <c r="J225" s="226"/>
      <c r="K225" s="226"/>
      <c r="L225" s="230"/>
      <c r="M225" s="231"/>
      <c r="N225" s="232"/>
      <c r="O225" s="232"/>
      <c r="P225" s="232"/>
      <c r="Q225" s="232"/>
      <c r="R225" s="232"/>
      <c r="S225" s="232"/>
      <c r="T225" s="23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141</v>
      </c>
      <c r="AU225" s="234" t="s">
        <v>83</v>
      </c>
      <c r="AV225" s="13" t="s">
        <v>81</v>
      </c>
      <c r="AW225" s="13" t="s">
        <v>29</v>
      </c>
      <c r="AX225" s="13" t="s">
        <v>73</v>
      </c>
      <c r="AY225" s="234" t="s">
        <v>133</v>
      </c>
    </row>
    <row r="226" s="13" customFormat="1">
      <c r="A226" s="13"/>
      <c r="B226" s="225"/>
      <c r="C226" s="226"/>
      <c r="D226" s="227" t="s">
        <v>141</v>
      </c>
      <c r="E226" s="228" t="s">
        <v>1</v>
      </c>
      <c r="F226" s="229" t="s">
        <v>152</v>
      </c>
      <c r="G226" s="226"/>
      <c r="H226" s="228" t="s">
        <v>1</v>
      </c>
      <c r="I226" s="226"/>
      <c r="J226" s="226"/>
      <c r="K226" s="226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141</v>
      </c>
      <c r="AU226" s="234" t="s">
        <v>83</v>
      </c>
      <c r="AV226" s="13" t="s">
        <v>81</v>
      </c>
      <c r="AW226" s="13" t="s">
        <v>29</v>
      </c>
      <c r="AX226" s="13" t="s">
        <v>73</v>
      </c>
      <c r="AY226" s="234" t="s">
        <v>133</v>
      </c>
    </row>
    <row r="227" s="13" customFormat="1">
      <c r="A227" s="13"/>
      <c r="B227" s="225"/>
      <c r="C227" s="226"/>
      <c r="D227" s="227" t="s">
        <v>141</v>
      </c>
      <c r="E227" s="228" t="s">
        <v>1</v>
      </c>
      <c r="F227" s="229" t="s">
        <v>153</v>
      </c>
      <c r="G227" s="226"/>
      <c r="H227" s="228" t="s">
        <v>1</v>
      </c>
      <c r="I227" s="226"/>
      <c r="J227" s="226"/>
      <c r="K227" s="226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141</v>
      </c>
      <c r="AU227" s="234" t="s">
        <v>83</v>
      </c>
      <c r="AV227" s="13" t="s">
        <v>81</v>
      </c>
      <c r="AW227" s="13" t="s">
        <v>29</v>
      </c>
      <c r="AX227" s="13" t="s">
        <v>73</v>
      </c>
      <c r="AY227" s="234" t="s">
        <v>133</v>
      </c>
    </row>
    <row r="228" s="14" customFormat="1">
      <c r="A228" s="14"/>
      <c r="B228" s="235"/>
      <c r="C228" s="236"/>
      <c r="D228" s="227" t="s">
        <v>141</v>
      </c>
      <c r="E228" s="237" t="s">
        <v>1</v>
      </c>
      <c r="F228" s="238" t="s">
        <v>214</v>
      </c>
      <c r="G228" s="236"/>
      <c r="H228" s="239">
        <v>0.29999999999999999</v>
      </c>
      <c r="I228" s="236"/>
      <c r="J228" s="236"/>
      <c r="K228" s="236"/>
      <c r="L228" s="240"/>
      <c r="M228" s="241"/>
      <c r="N228" s="242"/>
      <c r="O228" s="242"/>
      <c r="P228" s="242"/>
      <c r="Q228" s="242"/>
      <c r="R228" s="242"/>
      <c r="S228" s="242"/>
      <c r="T228" s="243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4" t="s">
        <v>141</v>
      </c>
      <c r="AU228" s="244" t="s">
        <v>83</v>
      </c>
      <c r="AV228" s="14" t="s">
        <v>83</v>
      </c>
      <c r="AW228" s="14" t="s">
        <v>29</v>
      </c>
      <c r="AX228" s="14" t="s">
        <v>73</v>
      </c>
      <c r="AY228" s="244" t="s">
        <v>133</v>
      </c>
    </row>
    <row r="229" s="15" customFormat="1">
      <c r="A229" s="15"/>
      <c r="B229" s="245"/>
      <c r="C229" s="246"/>
      <c r="D229" s="227" t="s">
        <v>141</v>
      </c>
      <c r="E229" s="247" t="s">
        <v>1</v>
      </c>
      <c r="F229" s="248" t="s">
        <v>146</v>
      </c>
      <c r="G229" s="246"/>
      <c r="H229" s="249">
        <v>0.29999999999999999</v>
      </c>
      <c r="I229" s="246"/>
      <c r="J229" s="246"/>
      <c r="K229" s="246"/>
      <c r="L229" s="250"/>
      <c r="M229" s="251"/>
      <c r="N229" s="252"/>
      <c r="O229" s="252"/>
      <c r="P229" s="252"/>
      <c r="Q229" s="252"/>
      <c r="R229" s="252"/>
      <c r="S229" s="252"/>
      <c r="T229" s="253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54" t="s">
        <v>141</v>
      </c>
      <c r="AU229" s="254" t="s">
        <v>83</v>
      </c>
      <c r="AV229" s="15" t="s">
        <v>139</v>
      </c>
      <c r="AW229" s="15" t="s">
        <v>29</v>
      </c>
      <c r="AX229" s="15" t="s">
        <v>81</v>
      </c>
      <c r="AY229" s="254" t="s">
        <v>133</v>
      </c>
    </row>
    <row r="230" s="2" customFormat="1" ht="16.5" customHeight="1">
      <c r="A230" s="33"/>
      <c r="B230" s="34"/>
      <c r="C230" s="212" t="s">
        <v>215</v>
      </c>
      <c r="D230" s="212" t="s">
        <v>135</v>
      </c>
      <c r="E230" s="213" t="s">
        <v>216</v>
      </c>
      <c r="F230" s="214" t="s">
        <v>217</v>
      </c>
      <c r="G230" s="215" t="s">
        <v>138</v>
      </c>
      <c r="H230" s="216">
        <v>1.798</v>
      </c>
      <c r="I230" s="217">
        <v>3410</v>
      </c>
      <c r="J230" s="217">
        <f>ROUND(I230*H230,2)</f>
        <v>6131.1800000000003</v>
      </c>
      <c r="K230" s="218"/>
      <c r="L230" s="39"/>
      <c r="M230" s="219" t="s">
        <v>1</v>
      </c>
      <c r="N230" s="220" t="s">
        <v>38</v>
      </c>
      <c r="O230" s="221">
        <v>0.58399999999999996</v>
      </c>
      <c r="P230" s="221">
        <f>O230*H230</f>
        <v>1.0500319999999999</v>
      </c>
      <c r="Q230" s="221">
        <v>2.5018699999999998</v>
      </c>
      <c r="R230" s="221">
        <f>Q230*H230</f>
        <v>4.4983622599999995</v>
      </c>
      <c r="S230" s="221">
        <v>0</v>
      </c>
      <c r="T230" s="222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223" t="s">
        <v>139</v>
      </c>
      <c r="AT230" s="223" t="s">
        <v>135</v>
      </c>
      <c r="AU230" s="223" t="s">
        <v>83</v>
      </c>
      <c r="AY230" s="18" t="s">
        <v>133</v>
      </c>
      <c r="BE230" s="224">
        <f>IF(N230="základní",J230,0)</f>
        <v>6131.1800000000003</v>
      </c>
      <c r="BF230" s="224">
        <f>IF(N230="snížená",J230,0)</f>
        <v>0</v>
      </c>
      <c r="BG230" s="224">
        <f>IF(N230="zákl. přenesená",J230,0)</f>
        <v>0</v>
      </c>
      <c r="BH230" s="224">
        <f>IF(N230="sníž. přenesená",J230,0)</f>
        <v>0</v>
      </c>
      <c r="BI230" s="224">
        <f>IF(N230="nulová",J230,0)</f>
        <v>0</v>
      </c>
      <c r="BJ230" s="18" t="s">
        <v>81</v>
      </c>
      <c r="BK230" s="224">
        <f>ROUND(I230*H230,2)</f>
        <v>6131.1800000000003</v>
      </c>
      <c r="BL230" s="18" t="s">
        <v>139</v>
      </c>
      <c r="BM230" s="223" t="s">
        <v>218</v>
      </c>
    </row>
    <row r="231" s="13" customFormat="1">
      <c r="A231" s="13"/>
      <c r="B231" s="225"/>
      <c r="C231" s="226"/>
      <c r="D231" s="227" t="s">
        <v>141</v>
      </c>
      <c r="E231" s="228" t="s">
        <v>1</v>
      </c>
      <c r="F231" s="229" t="s">
        <v>142</v>
      </c>
      <c r="G231" s="226"/>
      <c r="H231" s="228" t="s">
        <v>1</v>
      </c>
      <c r="I231" s="226"/>
      <c r="J231" s="226"/>
      <c r="K231" s="226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141</v>
      </c>
      <c r="AU231" s="234" t="s">
        <v>83</v>
      </c>
      <c r="AV231" s="13" t="s">
        <v>81</v>
      </c>
      <c r="AW231" s="13" t="s">
        <v>29</v>
      </c>
      <c r="AX231" s="13" t="s">
        <v>73</v>
      </c>
      <c r="AY231" s="234" t="s">
        <v>133</v>
      </c>
    </row>
    <row r="232" s="13" customFormat="1">
      <c r="A232" s="13"/>
      <c r="B232" s="225"/>
      <c r="C232" s="226"/>
      <c r="D232" s="227" t="s">
        <v>141</v>
      </c>
      <c r="E232" s="228" t="s">
        <v>1</v>
      </c>
      <c r="F232" s="229" t="s">
        <v>150</v>
      </c>
      <c r="G232" s="226"/>
      <c r="H232" s="228" t="s">
        <v>1</v>
      </c>
      <c r="I232" s="226"/>
      <c r="J232" s="226"/>
      <c r="K232" s="226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141</v>
      </c>
      <c r="AU232" s="234" t="s">
        <v>83</v>
      </c>
      <c r="AV232" s="13" t="s">
        <v>81</v>
      </c>
      <c r="AW232" s="13" t="s">
        <v>29</v>
      </c>
      <c r="AX232" s="13" t="s">
        <v>73</v>
      </c>
      <c r="AY232" s="234" t="s">
        <v>133</v>
      </c>
    </row>
    <row r="233" s="13" customFormat="1">
      <c r="A233" s="13"/>
      <c r="B233" s="225"/>
      <c r="C233" s="226"/>
      <c r="D233" s="227" t="s">
        <v>141</v>
      </c>
      <c r="E233" s="228" t="s">
        <v>1</v>
      </c>
      <c r="F233" s="229" t="s">
        <v>151</v>
      </c>
      <c r="G233" s="226"/>
      <c r="H233" s="228" t="s">
        <v>1</v>
      </c>
      <c r="I233" s="226"/>
      <c r="J233" s="226"/>
      <c r="K233" s="226"/>
      <c r="L233" s="230"/>
      <c r="M233" s="231"/>
      <c r="N233" s="232"/>
      <c r="O233" s="232"/>
      <c r="P233" s="232"/>
      <c r="Q233" s="232"/>
      <c r="R233" s="232"/>
      <c r="S233" s="232"/>
      <c r="T233" s="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4" t="s">
        <v>141</v>
      </c>
      <c r="AU233" s="234" t="s">
        <v>83</v>
      </c>
      <c r="AV233" s="13" t="s">
        <v>81</v>
      </c>
      <c r="AW233" s="13" t="s">
        <v>29</v>
      </c>
      <c r="AX233" s="13" t="s">
        <v>73</v>
      </c>
      <c r="AY233" s="234" t="s">
        <v>133</v>
      </c>
    </row>
    <row r="234" s="13" customFormat="1">
      <c r="A234" s="13"/>
      <c r="B234" s="225"/>
      <c r="C234" s="226"/>
      <c r="D234" s="227" t="s">
        <v>141</v>
      </c>
      <c r="E234" s="228" t="s">
        <v>1</v>
      </c>
      <c r="F234" s="229" t="s">
        <v>152</v>
      </c>
      <c r="G234" s="226"/>
      <c r="H234" s="228" t="s">
        <v>1</v>
      </c>
      <c r="I234" s="226"/>
      <c r="J234" s="226"/>
      <c r="K234" s="226"/>
      <c r="L234" s="230"/>
      <c r="M234" s="231"/>
      <c r="N234" s="232"/>
      <c r="O234" s="232"/>
      <c r="P234" s="232"/>
      <c r="Q234" s="232"/>
      <c r="R234" s="232"/>
      <c r="S234" s="232"/>
      <c r="T234" s="23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4" t="s">
        <v>141</v>
      </c>
      <c r="AU234" s="234" t="s">
        <v>83</v>
      </c>
      <c r="AV234" s="13" t="s">
        <v>81</v>
      </c>
      <c r="AW234" s="13" t="s">
        <v>29</v>
      </c>
      <c r="AX234" s="13" t="s">
        <v>73</v>
      </c>
      <c r="AY234" s="234" t="s">
        <v>133</v>
      </c>
    </row>
    <row r="235" s="14" customFormat="1">
      <c r="A235" s="14"/>
      <c r="B235" s="235"/>
      <c r="C235" s="236"/>
      <c r="D235" s="227" t="s">
        <v>141</v>
      </c>
      <c r="E235" s="237" t="s">
        <v>1</v>
      </c>
      <c r="F235" s="238" t="s">
        <v>219</v>
      </c>
      <c r="G235" s="236"/>
      <c r="H235" s="239">
        <v>0.60799999999999998</v>
      </c>
      <c r="I235" s="236"/>
      <c r="J235" s="236"/>
      <c r="K235" s="236"/>
      <c r="L235" s="240"/>
      <c r="M235" s="241"/>
      <c r="N235" s="242"/>
      <c r="O235" s="242"/>
      <c r="P235" s="242"/>
      <c r="Q235" s="242"/>
      <c r="R235" s="242"/>
      <c r="S235" s="242"/>
      <c r="T235" s="243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4" t="s">
        <v>141</v>
      </c>
      <c r="AU235" s="244" t="s">
        <v>83</v>
      </c>
      <c r="AV235" s="14" t="s">
        <v>83</v>
      </c>
      <c r="AW235" s="14" t="s">
        <v>29</v>
      </c>
      <c r="AX235" s="14" t="s">
        <v>73</v>
      </c>
      <c r="AY235" s="244" t="s">
        <v>133</v>
      </c>
    </row>
    <row r="236" s="14" customFormat="1">
      <c r="A236" s="14"/>
      <c r="B236" s="235"/>
      <c r="C236" s="236"/>
      <c r="D236" s="227" t="s">
        <v>141</v>
      </c>
      <c r="E236" s="237" t="s">
        <v>1</v>
      </c>
      <c r="F236" s="238" t="s">
        <v>220</v>
      </c>
      <c r="G236" s="236"/>
      <c r="H236" s="239">
        <v>0.68600000000000005</v>
      </c>
      <c r="I236" s="236"/>
      <c r="J236" s="236"/>
      <c r="K236" s="236"/>
      <c r="L236" s="240"/>
      <c r="M236" s="241"/>
      <c r="N236" s="242"/>
      <c r="O236" s="242"/>
      <c r="P236" s="242"/>
      <c r="Q236" s="242"/>
      <c r="R236" s="242"/>
      <c r="S236" s="242"/>
      <c r="T236" s="243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4" t="s">
        <v>141</v>
      </c>
      <c r="AU236" s="244" t="s">
        <v>83</v>
      </c>
      <c r="AV236" s="14" t="s">
        <v>83</v>
      </c>
      <c r="AW236" s="14" t="s">
        <v>29</v>
      </c>
      <c r="AX236" s="14" t="s">
        <v>73</v>
      </c>
      <c r="AY236" s="244" t="s">
        <v>133</v>
      </c>
    </row>
    <row r="237" s="14" customFormat="1">
      <c r="A237" s="14"/>
      <c r="B237" s="235"/>
      <c r="C237" s="236"/>
      <c r="D237" s="227" t="s">
        <v>141</v>
      </c>
      <c r="E237" s="237" t="s">
        <v>1</v>
      </c>
      <c r="F237" s="238" t="s">
        <v>221</v>
      </c>
      <c r="G237" s="236"/>
      <c r="H237" s="239">
        <v>0.504</v>
      </c>
      <c r="I237" s="236"/>
      <c r="J237" s="236"/>
      <c r="K237" s="236"/>
      <c r="L237" s="240"/>
      <c r="M237" s="241"/>
      <c r="N237" s="242"/>
      <c r="O237" s="242"/>
      <c r="P237" s="242"/>
      <c r="Q237" s="242"/>
      <c r="R237" s="242"/>
      <c r="S237" s="242"/>
      <c r="T237" s="243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4" t="s">
        <v>141</v>
      </c>
      <c r="AU237" s="244" t="s">
        <v>83</v>
      </c>
      <c r="AV237" s="14" t="s">
        <v>83</v>
      </c>
      <c r="AW237" s="14" t="s">
        <v>29</v>
      </c>
      <c r="AX237" s="14" t="s">
        <v>73</v>
      </c>
      <c r="AY237" s="244" t="s">
        <v>133</v>
      </c>
    </row>
    <row r="238" s="15" customFormat="1">
      <c r="A238" s="15"/>
      <c r="B238" s="245"/>
      <c r="C238" s="246"/>
      <c r="D238" s="227" t="s">
        <v>141</v>
      </c>
      <c r="E238" s="247" t="s">
        <v>1</v>
      </c>
      <c r="F238" s="248" t="s">
        <v>146</v>
      </c>
      <c r="G238" s="246"/>
      <c r="H238" s="249">
        <v>1.798</v>
      </c>
      <c r="I238" s="246"/>
      <c r="J238" s="246"/>
      <c r="K238" s="246"/>
      <c r="L238" s="250"/>
      <c r="M238" s="251"/>
      <c r="N238" s="252"/>
      <c r="O238" s="252"/>
      <c r="P238" s="252"/>
      <c r="Q238" s="252"/>
      <c r="R238" s="252"/>
      <c r="S238" s="252"/>
      <c r="T238" s="253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4" t="s">
        <v>141</v>
      </c>
      <c r="AU238" s="254" t="s">
        <v>83</v>
      </c>
      <c r="AV238" s="15" t="s">
        <v>139</v>
      </c>
      <c r="AW238" s="15" t="s">
        <v>29</v>
      </c>
      <c r="AX238" s="15" t="s">
        <v>81</v>
      </c>
      <c r="AY238" s="254" t="s">
        <v>133</v>
      </c>
    </row>
    <row r="239" s="2" customFormat="1" ht="21.75" customHeight="1">
      <c r="A239" s="33"/>
      <c r="B239" s="34"/>
      <c r="C239" s="212" t="s">
        <v>8</v>
      </c>
      <c r="D239" s="212" t="s">
        <v>135</v>
      </c>
      <c r="E239" s="213" t="s">
        <v>222</v>
      </c>
      <c r="F239" s="214" t="s">
        <v>223</v>
      </c>
      <c r="G239" s="215" t="s">
        <v>180</v>
      </c>
      <c r="H239" s="216">
        <v>10.976000000000001</v>
      </c>
      <c r="I239" s="217">
        <v>529</v>
      </c>
      <c r="J239" s="217">
        <f>ROUND(I239*H239,2)</f>
        <v>5806.3000000000002</v>
      </c>
      <c r="K239" s="218"/>
      <c r="L239" s="39"/>
      <c r="M239" s="219" t="s">
        <v>1</v>
      </c>
      <c r="N239" s="220" t="s">
        <v>38</v>
      </c>
      <c r="O239" s="221">
        <v>0.59299999999999997</v>
      </c>
      <c r="P239" s="221">
        <f>O239*H239</f>
        <v>6.5087679999999999</v>
      </c>
      <c r="Q239" s="221">
        <v>0.01762</v>
      </c>
      <c r="R239" s="221">
        <f>Q239*H239</f>
        <v>0.19339712000000001</v>
      </c>
      <c r="S239" s="221">
        <v>0</v>
      </c>
      <c r="T239" s="222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223" t="s">
        <v>139</v>
      </c>
      <c r="AT239" s="223" t="s">
        <v>135</v>
      </c>
      <c r="AU239" s="223" t="s">
        <v>83</v>
      </c>
      <c r="AY239" s="18" t="s">
        <v>133</v>
      </c>
      <c r="BE239" s="224">
        <f>IF(N239="základní",J239,0)</f>
        <v>5806.3000000000002</v>
      </c>
      <c r="BF239" s="224">
        <f>IF(N239="snížená",J239,0)</f>
        <v>0</v>
      </c>
      <c r="BG239" s="224">
        <f>IF(N239="zákl. přenesená",J239,0)</f>
        <v>0</v>
      </c>
      <c r="BH239" s="224">
        <f>IF(N239="sníž. přenesená",J239,0)</f>
        <v>0</v>
      </c>
      <c r="BI239" s="224">
        <f>IF(N239="nulová",J239,0)</f>
        <v>0</v>
      </c>
      <c r="BJ239" s="18" t="s">
        <v>81</v>
      </c>
      <c r="BK239" s="224">
        <f>ROUND(I239*H239,2)</f>
        <v>5806.3000000000002</v>
      </c>
      <c r="BL239" s="18" t="s">
        <v>139</v>
      </c>
      <c r="BM239" s="223" t="s">
        <v>224</v>
      </c>
    </row>
    <row r="240" s="13" customFormat="1">
      <c r="A240" s="13"/>
      <c r="B240" s="225"/>
      <c r="C240" s="226"/>
      <c r="D240" s="227" t="s">
        <v>141</v>
      </c>
      <c r="E240" s="228" t="s">
        <v>1</v>
      </c>
      <c r="F240" s="229" t="s">
        <v>142</v>
      </c>
      <c r="G240" s="226"/>
      <c r="H240" s="228" t="s">
        <v>1</v>
      </c>
      <c r="I240" s="226"/>
      <c r="J240" s="226"/>
      <c r="K240" s="226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141</v>
      </c>
      <c r="AU240" s="234" t="s">
        <v>83</v>
      </c>
      <c r="AV240" s="13" t="s">
        <v>81</v>
      </c>
      <c r="AW240" s="13" t="s">
        <v>29</v>
      </c>
      <c r="AX240" s="13" t="s">
        <v>73</v>
      </c>
      <c r="AY240" s="234" t="s">
        <v>133</v>
      </c>
    </row>
    <row r="241" s="13" customFormat="1">
      <c r="A241" s="13"/>
      <c r="B241" s="225"/>
      <c r="C241" s="226"/>
      <c r="D241" s="227" t="s">
        <v>141</v>
      </c>
      <c r="E241" s="228" t="s">
        <v>1</v>
      </c>
      <c r="F241" s="229" t="s">
        <v>150</v>
      </c>
      <c r="G241" s="226"/>
      <c r="H241" s="228" t="s">
        <v>1</v>
      </c>
      <c r="I241" s="226"/>
      <c r="J241" s="226"/>
      <c r="K241" s="226"/>
      <c r="L241" s="230"/>
      <c r="M241" s="231"/>
      <c r="N241" s="232"/>
      <c r="O241" s="232"/>
      <c r="P241" s="232"/>
      <c r="Q241" s="232"/>
      <c r="R241" s="232"/>
      <c r="S241" s="232"/>
      <c r="T241" s="23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4" t="s">
        <v>141</v>
      </c>
      <c r="AU241" s="234" t="s">
        <v>83</v>
      </c>
      <c r="AV241" s="13" t="s">
        <v>81</v>
      </c>
      <c r="AW241" s="13" t="s">
        <v>29</v>
      </c>
      <c r="AX241" s="13" t="s">
        <v>73</v>
      </c>
      <c r="AY241" s="234" t="s">
        <v>133</v>
      </c>
    </row>
    <row r="242" s="13" customFormat="1">
      <c r="A242" s="13"/>
      <c r="B242" s="225"/>
      <c r="C242" s="226"/>
      <c r="D242" s="227" t="s">
        <v>141</v>
      </c>
      <c r="E242" s="228" t="s">
        <v>1</v>
      </c>
      <c r="F242" s="229" t="s">
        <v>151</v>
      </c>
      <c r="G242" s="226"/>
      <c r="H242" s="228" t="s">
        <v>1</v>
      </c>
      <c r="I242" s="226"/>
      <c r="J242" s="226"/>
      <c r="K242" s="226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141</v>
      </c>
      <c r="AU242" s="234" t="s">
        <v>83</v>
      </c>
      <c r="AV242" s="13" t="s">
        <v>81</v>
      </c>
      <c r="AW242" s="13" t="s">
        <v>29</v>
      </c>
      <c r="AX242" s="13" t="s">
        <v>73</v>
      </c>
      <c r="AY242" s="234" t="s">
        <v>133</v>
      </c>
    </row>
    <row r="243" s="13" customFormat="1">
      <c r="A243" s="13"/>
      <c r="B243" s="225"/>
      <c r="C243" s="226"/>
      <c r="D243" s="227" t="s">
        <v>141</v>
      </c>
      <c r="E243" s="228" t="s">
        <v>1</v>
      </c>
      <c r="F243" s="229" t="s">
        <v>152</v>
      </c>
      <c r="G243" s="226"/>
      <c r="H243" s="228" t="s">
        <v>1</v>
      </c>
      <c r="I243" s="226"/>
      <c r="J243" s="226"/>
      <c r="K243" s="226"/>
      <c r="L243" s="230"/>
      <c r="M243" s="231"/>
      <c r="N243" s="232"/>
      <c r="O243" s="232"/>
      <c r="P243" s="232"/>
      <c r="Q243" s="232"/>
      <c r="R243" s="232"/>
      <c r="S243" s="232"/>
      <c r="T243" s="23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4" t="s">
        <v>141</v>
      </c>
      <c r="AU243" s="234" t="s">
        <v>83</v>
      </c>
      <c r="AV243" s="13" t="s">
        <v>81</v>
      </c>
      <c r="AW243" s="13" t="s">
        <v>29</v>
      </c>
      <c r="AX243" s="13" t="s">
        <v>73</v>
      </c>
      <c r="AY243" s="234" t="s">
        <v>133</v>
      </c>
    </row>
    <row r="244" s="14" customFormat="1">
      <c r="A244" s="14"/>
      <c r="B244" s="235"/>
      <c r="C244" s="236"/>
      <c r="D244" s="227" t="s">
        <v>141</v>
      </c>
      <c r="E244" s="237" t="s">
        <v>1</v>
      </c>
      <c r="F244" s="238" t="s">
        <v>225</v>
      </c>
      <c r="G244" s="236"/>
      <c r="H244" s="239">
        <v>3.6960000000000002</v>
      </c>
      <c r="I244" s="236"/>
      <c r="J244" s="236"/>
      <c r="K244" s="236"/>
      <c r="L244" s="240"/>
      <c r="M244" s="241"/>
      <c r="N244" s="242"/>
      <c r="O244" s="242"/>
      <c r="P244" s="242"/>
      <c r="Q244" s="242"/>
      <c r="R244" s="242"/>
      <c r="S244" s="242"/>
      <c r="T244" s="24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4" t="s">
        <v>141</v>
      </c>
      <c r="AU244" s="244" t="s">
        <v>83</v>
      </c>
      <c r="AV244" s="14" t="s">
        <v>83</v>
      </c>
      <c r="AW244" s="14" t="s">
        <v>29</v>
      </c>
      <c r="AX244" s="14" t="s">
        <v>73</v>
      </c>
      <c r="AY244" s="244" t="s">
        <v>133</v>
      </c>
    </row>
    <row r="245" s="14" customFormat="1">
      <c r="A245" s="14"/>
      <c r="B245" s="235"/>
      <c r="C245" s="236"/>
      <c r="D245" s="227" t="s">
        <v>141</v>
      </c>
      <c r="E245" s="237" t="s">
        <v>1</v>
      </c>
      <c r="F245" s="238" t="s">
        <v>226</v>
      </c>
      <c r="G245" s="236"/>
      <c r="H245" s="239">
        <v>3.9199999999999999</v>
      </c>
      <c r="I245" s="236"/>
      <c r="J245" s="236"/>
      <c r="K245" s="236"/>
      <c r="L245" s="240"/>
      <c r="M245" s="241"/>
      <c r="N245" s="242"/>
      <c r="O245" s="242"/>
      <c r="P245" s="242"/>
      <c r="Q245" s="242"/>
      <c r="R245" s="242"/>
      <c r="S245" s="242"/>
      <c r="T245" s="243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4" t="s">
        <v>141</v>
      </c>
      <c r="AU245" s="244" t="s">
        <v>83</v>
      </c>
      <c r="AV245" s="14" t="s">
        <v>83</v>
      </c>
      <c r="AW245" s="14" t="s">
        <v>29</v>
      </c>
      <c r="AX245" s="14" t="s">
        <v>73</v>
      </c>
      <c r="AY245" s="244" t="s">
        <v>133</v>
      </c>
    </row>
    <row r="246" s="14" customFormat="1">
      <c r="A246" s="14"/>
      <c r="B246" s="235"/>
      <c r="C246" s="236"/>
      <c r="D246" s="227" t="s">
        <v>141</v>
      </c>
      <c r="E246" s="237" t="s">
        <v>1</v>
      </c>
      <c r="F246" s="238" t="s">
        <v>227</v>
      </c>
      <c r="G246" s="236"/>
      <c r="H246" s="239">
        <v>3.3599999999999999</v>
      </c>
      <c r="I246" s="236"/>
      <c r="J246" s="236"/>
      <c r="K246" s="236"/>
      <c r="L246" s="240"/>
      <c r="M246" s="241"/>
      <c r="N246" s="242"/>
      <c r="O246" s="242"/>
      <c r="P246" s="242"/>
      <c r="Q246" s="242"/>
      <c r="R246" s="242"/>
      <c r="S246" s="242"/>
      <c r="T246" s="243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4" t="s">
        <v>141</v>
      </c>
      <c r="AU246" s="244" t="s">
        <v>83</v>
      </c>
      <c r="AV246" s="14" t="s">
        <v>83</v>
      </c>
      <c r="AW246" s="14" t="s">
        <v>29</v>
      </c>
      <c r="AX246" s="14" t="s">
        <v>73</v>
      </c>
      <c r="AY246" s="244" t="s">
        <v>133</v>
      </c>
    </row>
    <row r="247" s="15" customFormat="1">
      <c r="A247" s="15"/>
      <c r="B247" s="245"/>
      <c r="C247" s="246"/>
      <c r="D247" s="227" t="s">
        <v>141</v>
      </c>
      <c r="E247" s="247" t="s">
        <v>1</v>
      </c>
      <c r="F247" s="248" t="s">
        <v>146</v>
      </c>
      <c r="G247" s="246"/>
      <c r="H247" s="249">
        <v>10.976000000000001</v>
      </c>
      <c r="I247" s="246"/>
      <c r="J247" s="246"/>
      <c r="K247" s="246"/>
      <c r="L247" s="250"/>
      <c r="M247" s="251"/>
      <c r="N247" s="252"/>
      <c r="O247" s="252"/>
      <c r="P247" s="252"/>
      <c r="Q247" s="252"/>
      <c r="R247" s="252"/>
      <c r="S247" s="252"/>
      <c r="T247" s="253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54" t="s">
        <v>141</v>
      </c>
      <c r="AU247" s="254" t="s">
        <v>83</v>
      </c>
      <c r="AV247" s="15" t="s">
        <v>139</v>
      </c>
      <c r="AW247" s="15" t="s">
        <v>29</v>
      </c>
      <c r="AX247" s="15" t="s">
        <v>81</v>
      </c>
      <c r="AY247" s="254" t="s">
        <v>133</v>
      </c>
    </row>
    <row r="248" s="2" customFormat="1" ht="16.5" customHeight="1">
      <c r="A248" s="33"/>
      <c r="B248" s="34"/>
      <c r="C248" s="265" t="s">
        <v>228</v>
      </c>
      <c r="D248" s="265" t="s">
        <v>189</v>
      </c>
      <c r="E248" s="266" t="s">
        <v>229</v>
      </c>
      <c r="F248" s="267" t="s">
        <v>230</v>
      </c>
      <c r="G248" s="268" t="s">
        <v>231</v>
      </c>
      <c r="H248" s="269">
        <v>8.0380000000000003</v>
      </c>
      <c r="I248" s="270">
        <v>65</v>
      </c>
      <c r="J248" s="270">
        <f>ROUND(I248*H248,2)</f>
        <v>522.47000000000003</v>
      </c>
      <c r="K248" s="271"/>
      <c r="L248" s="272"/>
      <c r="M248" s="273" t="s">
        <v>1</v>
      </c>
      <c r="N248" s="274" t="s">
        <v>38</v>
      </c>
      <c r="O248" s="221">
        <v>0</v>
      </c>
      <c r="P248" s="221">
        <f>O248*H248</f>
        <v>0</v>
      </c>
      <c r="Q248" s="221">
        <v>0.00046999999999999999</v>
      </c>
      <c r="R248" s="221">
        <f>Q248*H248</f>
        <v>0.0037778600000000001</v>
      </c>
      <c r="S248" s="221">
        <v>0</v>
      </c>
      <c r="T248" s="222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223" t="s">
        <v>184</v>
      </c>
      <c r="AT248" s="223" t="s">
        <v>189</v>
      </c>
      <c r="AU248" s="223" t="s">
        <v>83</v>
      </c>
      <c r="AY248" s="18" t="s">
        <v>133</v>
      </c>
      <c r="BE248" s="224">
        <f>IF(N248="základní",J248,0)</f>
        <v>522.47000000000003</v>
      </c>
      <c r="BF248" s="224">
        <f>IF(N248="snížená",J248,0)</f>
        <v>0</v>
      </c>
      <c r="BG248" s="224">
        <f>IF(N248="zákl. přenesená",J248,0)</f>
        <v>0</v>
      </c>
      <c r="BH248" s="224">
        <f>IF(N248="sníž. přenesená",J248,0)</f>
        <v>0</v>
      </c>
      <c r="BI248" s="224">
        <f>IF(N248="nulová",J248,0)</f>
        <v>0</v>
      </c>
      <c r="BJ248" s="18" t="s">
        <v>81</v>
      </c>
      <c r="BK248" s="224">
        <f>ROUND(I248*H248,2)</f>
        <v>522.47000000000003</v>
      </c>
      <c r="BL248" s="18" t="s">
        <v>139</v>
      </c>
      <c r="BM248" s="223" t="s">
        <v>232</v>
      </c>
    </row>
    <row r="249" s="2" customFormat="1">
      <c r="A249" s="33"/>
      <c r="B249" s="34"/>
      <c r="C249" s="35"/>
      <c r="D249" s="227" t="s">
        <v>233</v>
      </c>
      <c r="E249" s="35"/>
      <c r="F249" s="275" t="s">
        <v>234</v>
      </c>
      <c r="G249" s="35"/>
      <c r="H249" s="35"/>
      <c r="I249" s="35"/>
      <c r="J249" s="35"/>
      <c r="K249" s="35"/>
      <c r="L249" s="39"/>
      <c r="M249" s="276"/>
      <c r="N249" s="277"/>
      <c r="O249" s="85"/>
      <c r="P249" s="85"/>
      <c r="Q249" s="85"/>
      <c r="R249" s="85"/>
      <c r="S249" s="85"/>
      <c r="T249" s="86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T249" s="18" t="s">
        <v>233</v>
      </c>
      <c r="AU249" s="18" t="s">
        <v>83</v>
      </c>
    </row>
    <row r="250" s="13" customFormat="1">
      <c r="A250" s="13"/>
      <c r="B250" s="225"/>
      <c r="C250" s="226"/>
      <c r="D250" s="227" t="s">
        <v>141</v>
      </c>
      <c r="E250" s="228" t="s">
        <v>1</v>
      </c>
      <c r="F250" s="229" t="s">
        <v>235</v>
      </c>
      <c r="G250" s="226"/>
      <c r="H250" s="228" t="s">
        <v>1</v>
      </c>
      <c r="I250" s="226"/>
      <c r="J250" s="226"/>
      <c r="K250" s="226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141</v>
      </c>
      <c r="AU250" s="234" t="s">
        <v>83</v>
      </c>
      <c r="AV250" s="13" t="s">
        <v>81</v>
      </c>
      <c r="AW250" s="13" t="s">
        <v>29</v>
      </c>
      <c r="AX250" s="13" t="s">
        <v>73</v>
      </c>
      <c r="AY250" s="234" t="s">
        <v>133</v>
      </c>
    </row>
    <row r="251" s="13" customFormat="1">
      <c r="A251" s="13"/>
      <c r="B251" s="225"/>
      <c r="C251" s="226"/>
      <c r="D251" s="227" t="s">
        <v>141</v>
      </c>
      <c r="E251" s="228" t="s">
        <v>1</v>
      </c>
      <c r="F251" s="229" t="s">
        <v>142</v>
      </c>
      <c r="G251" s="226"/>
      <c r="H251" s="228" t="s">
        <v>1</v>
      </c>
      <c r="I251" s="226"/>
      <c r="J251" s="226"/>
      <c r="K251" s="226"/>
      <c r="L251" s="230"/>
      <c r="M251" s="231"/>
      <c r="N251" s="232"/>
      <c r="O251" s="232"/>
      <c r="P251" s="232"/>
      <c r="Q251" s="232"/>
      <c r="R251" s="232"/>
      <c r="S251" s="232"/>
      <c r="T251" s="23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4" t="s">
        <v>141</v>
      </c>
      <c r="AU251" s="234" t="s">
        <v>83</v>
      </c>
      <c r="AV251" s="13" t="s">
        <v>81</v>
      </c>
      <c r="AW251" s="13" t="s">
        <v>29</v>
      </c>
      <c r="AX251" s="13" t="s">
        <v>73</v>
      </c>
      <c r="AY251" s="234" t="s">
        <v>133</v>
      </c>
    </row>
    <row r="252" s="13" customFormat="1">
      <c r="A252" s="13"/>
      <c r="B252" s="225"/>
      <c r="C252" s="226"/>
      <c r="D252" s="227" t="s">
        <v>141</v>
      </c>
      <c r="E252" s="228" t="s">
        <v>1</v>
      </c>
      <c r="F252" s="229" t="s">
        <v>236</v>
      </c>
      <c r="G252" s="226"/>
      <c r="H252" s="228" t="s">
        <v>1</v>
      </c>
      <c r="I252" s="226"/>
      <c r="J252" s="226"/>
      <c r="K252" s="226"/>
      <c r="L252" s="230"/>
      <c r="M252" s="231"/>
      <c r="N252" s="232"/>
      <c r="O252" s="232"/>
      <c r="P252" s="232"/>
      <c r="Q252" s="232"/>
      <c r="R252" s="232"/>
      <c r="S252" s="232"/>
      <c r="T252" s="23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4" t="s">
        <v>141</v>
      </c>
      <c r="AU252" s="234" t="s">
        <v>83</v>
      </c>
      <c r="AV252" s="13" t="s">
        <v>81</v>
      </c>
      <c r="AW252" s="13" t="s">
        <v>29</v>
      </c>
      <c r="AX252" s="13" t="s">
        <v>73</v>
      </c>
      <c r="AY252" s="234" t="s">
        <v>133</v>
      </c>
    </row>
    <row r="253" s="13" customFormat="1">
      <c r="A253" s="13"/>
      <c r="B253" s="225"/>
      <c r="C253" s="226"/>
      <c r="D253" s="227" t="s">
        <v>141</v>
      </c>
      <c r="E253" s="228" t="s">
        <v>1</v>
      </c>
      <c r="F253" s="229" t="s">
        <v>182</v>
      </c>
      <c r="G253" s="226"/>
      <c r="H253" s="228" t="s">
        <v>1</v>
      </c>
      <c r="I253" s="226"/>
      <c r="J253" s="226"/>
      <c r="K253" s="226"/>
      <c r="L253" s="230"/>
      <c r="M253" s="231"/>
      <c r="N253" s="232"/>
      <c r="O253" s="232"/>
      <c r="P253" s="232"/>
      <c r="Q253" s="232"/>
      <c r="R253" s="232"/>
      <c r="S253" s="232"/>
      <c r="T253" s="23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4" t="s">
        <v>141</v>
      </c>
      <c r="AU253" s="234" t="s">
        <v>83</v>
      </c>
      <c r="AV253" s="13" t="s">
        <v>81</v>
      </c>
      <c r="AW253" s="13" t="s">
        <v>29</v>
      </c>
      <c r="AX253" s="13" t="s">
        <v>73</v>
      </c>
      <c r="AY253" s="234" t="s">
        <v>133</v>
      </c>
    </row>
    <row r="254" s="13" customFormat="1">
      <c r="A254" s="13"/>
      <c r="B254" s="225"/>
      <c r="C254" s="226"/>
      <c r="D254" s="227" t="s">
        <v>141</v>
      </c>
      <c r="E254" s="228" t="s">
        <v>1</v>
      </c>
      <c r="F254" s="229" t="s">
        <v>152</v>
      </c>
      <c r="G254" s="226"/>
      <c r="H254" s="228" t="s">
        <v>1</v>
      </c>
      <c r="I254" s="226"/>
      <c r="J254" s="226"/>
      <c r="K254" s="226"/>
      <c r="L254" s="230"/>
      <c r="M254" s="231"/>
      <c r="N254" s="232"/>
      <c r="O254" s="232"/>
      <c r="P254" s="232"/>
      <c r="Q254" s="232"/>
      <c r="R254" s="232"/>
      <c r="S254" s="232"/>
      <c r="T254" s="2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4" t="s">
        <v>141</v>
      </c>
      <c r="AU254" s="234" t="s">
        <v>83</v>
      </c>
      <c r="AV254" s="13" t="s">
        <v>81</v>
      </c>
      <c r="AW254" s="13" t="s">
        <v>29</v>
      </c>
      <c r="AX254" s="13" t="s">
        <v>73</v>
      </c>
      <c r="AY254" s="234" t="s">
        <v>133</v>
      </c>
    </row>
    <row r="255" s="13" customFormat="1">
      <c r="A255" s="13"/>
      <c r="B255" s="225"/>
      <c r="C255" s="226"/>
      <c r="D255" s="227" t="s">
        <v>141</v>
      </c>
      <c r="E255" s="228" t="s">
        <v>1</v>
      </c>
      <c r="F255" s="229" t="s">
        <v>237</v>
      </c>
      <c r="G255" s="226"/>
      <c r="H255" s="228" t="s">
        <v>1</v>
      </c>
      <c r="I255" s="226"/>
      <c r="J255" s="226"/>
      <c r="K255" s="226"/>
      <c r="L255" s="230"/>
      <c r="M255" s="231"/>
      <c r="N255" s="232"/>
      <c r="O255" s="232"/>
      <c r="P255" s="232"/>
      <c r="Q255" s="232"/>
      <c r="R255" s="232"/>
      <c r="S255" s="232"/>
      <c r="T255" s="2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141</v>
      </c>
      <c r="AU255" s="234" t="s">
        <v>83</v>
      </c>
      <c r="AV255" s="13" t="s">
        <v>81</v>
      </c>
      <c r="AW255" s="13" t="s">
        <v>29</v>
      </c>
      <c r="AX255" s="13" t="s">
        <v>73</v>
      </c>
      <c r="AY255" s="234" t="s">
        <v>133</v>
      </c>
    </row>
    <row r="256" s="14" customFormat="1">
      <c r="A256" s="14"/>
      <c r="B256" s="235"/>
      <c r="C256" s="236"/>
      <c r="D256" s="227" t="s">
        <v>141</v>
      </c>
      <c r="E256" s="237" t="s">
        <v>1</v>
      </c>
      <c r="F256" s="238" t="s">
        <v>238</v>
      </c>
      <c r="G256" s="236"/>
      <c r="H256" s="239">
        <v>8.0380000000000003</v>
      </c>
      <c r="I256" s="236"/>
      <c r="J256" s="236"/>
      <c r="K256" s="236"/>
      <c r="L256" s="240"/>
      <c r="M256" s="241"/>
      <c r="N256" s="242"/>
      <c r="O256" s="242"/>
      <c r="P256" s="242"/>
      <c r="Q256" s="242"/>
      <c r="R256" s="242"/>
      <c r="S256" s="242"/>
      <c r="T256" s="243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4" t="s">
        <v>141</v>
      </c>
      <c r="AU256" s="244" t="s">
        <v>83</v>
      </c>
      <c r="AV256" s="14" t="s">
        <v>83</v>
      </c>
      <c r="AW256" s="14" t="s">
        <v>29</v>
      </c>
      <c r="AX256" s="14" t="s">
        <v>73</v>
      </c>
      <c r="AY256" s="244" t="s">
        <v>133</v>
      </c>
    </row>
    <row r="257" s="15" customFormat="1">
      <c r="A257" s="15"/>
      <c r="B257" s="245"/>
      <c r="C257" s="246"/>
      <c r="D257" s="227" t="s">
        <v>141</v>
      </c>
      <c r="E257" s="247" t="s">
        <v>1</v>
      </c>
      <c r="F257" s="248" t="s">
        <v>146</v>
      </c>
      <c r="G257" s="246"/>
      <c r="H257" s="249">
        <v>8.0380000000000003</v>
      </c>
      <c r="I257" s="246"/>
      <c r="J257" s="246"/>
      <c r="K257" s="246"/>
      <c r="L257" s="250"/>
      <c r="M257" s="251"/>
      <c r="N257" s="252"/>
      <c r="O257" s="252"/>
      <c r="P257" s="252"/>
      <c r="Q257" s="252"/>
      <c r="R257" s="252"/>
      <c r="S257" s="252"/>
      <c r="T257" s="253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54" t="s">
        <v>141</v>
      </c>
      <c r="AU257" s="254" t="s">
        <v>83</v>
      </c>
      <c r="AV257" s="15" t="s">
        <v>139</v>
      </c>
      <c r="AW257" s="15" t="s">
        <v>29</v>
      </c>
      <c r="AX257" s="15" t="s">
        <v>81</v>
      </c>
      <c r="AY257" s="254" t="s">
        <v>133</v>
      </c>
    </row>
    <row r="258" s="2" customFormat="1" ht="16.5" customHeight="1">
      <c r="A258" s="33"/>
      <c r="B258" s="34"/>
      <c r="C258" s="265" t="s">
        <v>239</v>
      </c>
      <c r="D258" s="265" t="s">
        <v>189</v>
      </c>
      <c r="E258" s="266" t="s">
        <v>240</v>
      </c>
      <c r="F258" s="267" t="s">
        <v>241</v>
      </c>
      <c r="G258" s="268" t="s">
        <v>231</v>
      </c>
      <c r="H258" s="269">
        <v>8.0380000000000003</v>
      </c>
      <c r="I258" s="270">
        <v>45</v>
      </c>
      <c r="J258" s="270">
        <f>ROUND(I258*H258,2)</f>
        <v>361.70999999999998</v>
      </c>
      <c r="K258" s="271"/>
      <c r="L258" s="272"/>
      <c r="M258" s="273" t="s">
        <v>1</v>
      </c>
      <c r="N258" s="274" t="s">
        <v>38</v>
      </c>
      <c r="O258" s="221">
        <v>0</v>
      </c>
      <c r="P258" s="221">
        <f>O258*H258</f>
        <v>0</v>
      </c>
      <c r="Q258" s="221">
        <v>0.00050000000000000001</v>
      </c>
      <c r="R258" s="221">
        <f>Q258*H258</f>
        <v>0.004019</v>
      </c>
      <c r="S258" s="221">
        <v>0</v>
      </c>
      <c r="T258" s="222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223" t="s">
        <v>184</v>
      </c>
      <c r="AT258" s="223" t="s">
        <v>189</v>
      </c>
      <c r="AU258" s="223" t="s">
        <v>83</v>
      </c>
      <c r="AY258" s="18" t="s">
        <v>133</v>
      </c>
      <c r="BE258" s="224">
        <f>IF(N258="základní",J258,0)</f>
        <v>361.70999999999998</v>
      </c>
      <c r="BF258" s="224">
        <f>IF(N258="snížená",J258,0)</f>
        <v>0</v>
      </c>
      <c r="BG258" s="224">
        <f>IF(N258="zákl. přenesená",J258,0)</f>
        <v>0</v>
      </c>
      <c r="BH258" s="224">
        <f>IF(N258="sníž. přenesená",J258,0)</f>
        <v>0</v>
      </c>
      <c r="BI258" s="224">
        <f>IF(N258="nulová",J258,0)</f>
        <v>0</v>
      </c>
      <c r="BJ258" s="18" t="s">
        <v>81</v>
      </c>
      <c r="BK258" s="224">
        <f>ROUND(I258*H258,2)</f>
        <v>361.70999999999998</v>
      </c>
      <c r="BL258" s="18" t="s">
        <v>139</v>
      </c>
      <c r="BM258" s="223" t="s">
        <v>242</v>
      </c>
    </row>
    <row r="259" s="2" customFormat="1">
      <c r="A259" s="33"/>
      <c r="B259" s="34"/>
      <c r="C259" s="35"/>
      <c r="D259" s="227" t="s">
        <v>233</v>
      </c>
      <c r="E259" s="35"/>
      <c r="F259" s="275" t="s">
        <v>243</v>
      </c>
      <c r="G259" s="35"/>
      <c r="H259" s="35"/>
      <c r="I259" s="35"/>
      <c r="J259" s="35"/>
      <c r="K259" s="35"/>
      <c r="L259" s="39"/>
      <c r="M259" s="276"/>
      <c r="N259" s="277"/>
      <c r="O259" s="85"/>
      <c r="P259" s="85"/>
      <c r="Q259" s="85"/>
      <c r="R259" s="85"/>
      <c r="S259" s="85"/>
      <c r="T259" s="86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T259" s="18" t="s">
        <v>233</v>
      </c>
      <c r="AU259" s="18" t="s">
        <v>83</v>
      </c>
    </row>
    <row r="260" s="13" customFormat="1">
      <c r="A260" s="13"/>
      <c r="B260" s="225"/>
      <c r="C260" s="226"/>
      <c r="D260" s="227" t="s">
        <v>141</v>
      </c>
      <c r="E260" s="228" t="s">
        <v>1</v>
      </c>
      <c r="F260" s="229" t="s">
        <v>235</v>
      </c>
      <c r="G260" s="226"/>
      <c r="H260" s="228" t="s">
        <v>1</v>
      </c>
      <c r="I260" s="226"/>
      <c r="J260" s="226"/>
      <c r="K260" s="226"/>
      <c r="L260" s="230"/>
      <c r="M260" s="231"/>
      <c r="N260" s="232"/>
      <c r="O260" s="232"/>
      <c r="P260" s="232"/>
      <c r="Q260" s="232"/>
      <c r="R260" s="232"/>
      <c r="S260" s="232"/>
      <c r="T260" s="23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4" t="s">
        <v>141</v>
      </c>
      <c r="AU260" s="234" t="s">
        <v>83</v>
      </c>
      <c r="AV260" s="13" t="s">
        <v>81</v>
      </c>
      <c r="AW260" s="13" t="s">
        <v>29</v>
      </c>
      <c r="AX260" s="13" t="s">
        <v>73</v>
      </c>
      <c r="AY260" s="234" t="s">
        <v>133</v>
      </c>
    </row>
    <row r="261" s="13" customFormat="1">
      <c r="A261" s="13"/>
      <c r="B261" s="225"/>
      <c r="C261" s="226"/>
      <c r="D261" s="227" t="s">
        <v>141</v>
      </c>
      <c r="E261" s="228" t="s">
        <v>1</v>
      </c>
      <c r="F261" s="229" t="s">
        <v>142</v>
      </c>
      <c r="G261" s="226"/>
      <c r="H261" s="228" t="s">
        <v>1</v>
      </c>
      <c r="I261" s="226"/>
      <c r="J261" s="226"/>
      <c r="K261" s="226"/>
      <c r="L261" s="230"/>
      <c r="M261" s="231"/>
      <c r="N261" s="232"/>
      <c r="O261" s="232"/>
      <c r="P261" s="232"/>
      <c r="Q261" s="232"/>
      <c r="R261" s="232"/>
      <c r="S261" s="232"/>
      <c r="T261" s="23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4" t="s">
        <v>141</v>
      </c>
      <c r="AU261" s="234" t="s">
        <v>83</v>
      </c>
      <c r="AV261" s="13" t="s">
        <v>81</v>
      </c>
      <c r="AW261" s="13" t="s">
        <v>29</v>
      </c>
      <c r="AX261" s="13" t="s">
        <v>73</v>
      </c>
      <c r="AY261" s="234" t="s">
        <v>133</v>
      </c>
    </row>
    <row r="262" s="13" customFormat="1">
      <c r="A262" s="13"/>
      <c r="B262" s="225"/>
      <c r="C262" s="226"/>
      <c r="D262" s="227" t="s">
        <v>141</v>
      </c>
      <c r="E262" s="228" t="s">
        <v>1</v>
      </c>
      <c r="F262" s="229" t="s">
        <v>236</v>
      </c>
      <c r="G262" s="226"/>
      <c r="H262" s="228" t="s">
        <v>1</v>
      </c>
      <c r="I262" s="226"/>
      <c r="J262" s="226"/>
      <c r="K262" s="226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141</v>
      </c>
      <c r="AU262" s="234" t="s">
        <v>83</v>
      </c>
      <c r="AV262" s="13" t="s">
        <v>81</v>
      </c>
      <c r="AW262" s="13" t="s">
        <v>29</v>
      </c>
      <c r="AX262" s="13" t="s">
        <v>73</v>
      </c>
      <c r="AY262" s="234" t="s">
        <v>133</v>
      </c>
    </row>
    <row r="263" s="13" customFormat="1">
      <c r="A263" s="13"/>
      <c r="B263" s="225"/>
      <c r="C263" s="226"/>
      <c r="D263" s="227" t="s">
        <v>141</v>
      </c>
      <c r="E263" s="228" t="s">
        <v>1</v>
      </c>
      <c r="F263" s="229" t="s">
        <v>182</v>
      </c>
      <c r="G263" s="226"/>
      <c r="H263" s="228" t="s">
        <v>1</v>
      </c>
      <c r="I263" s="226"/>
      <c r="J263" s="226"/>
      <c r="K263" s="226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141</v>
      </c>
      <c r="AU263" s="234" t="s">
        <v>83</v>
      </c>
      <c r="AV263" s="13" t="s">
        <v>81</v>
      </c>
      <c r="AW263" s="13" t="s">
        <v>29</v>
      </c>
      <c r="AX263" s="13" t="s">
        <v>73</v>
      </c>
      <c r="AY263" s="234" t="s">
        <v>133</v>
      </c>
    </row>
    <row r="264" s="13" customFormat="1">
      <c r="A264" s="13"/>
      <c r="B264" s="225"/>
      <c r="C264" s="226"/>
      <c r="D264" s="227" t="s">
        <v>141</v>
      </c>
      <c r="E264" s="228" t="s">
        <v>1</v>
      </c>
      <c r="F264" s="229" t="s">
        <v>152</v>
      </c>
      <c r="G264" s="226"/>
      <c r="H264" s="228" t="s">
        <v>1</v>
      </c>
      <c r="I264" s="226"/>
      <c r="J264" s="226"/>
      <c r="K264" s="226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141</v>
      </c>
      <c r="AU264" s="234" t="s">
        <v>83</v>
      </c>
      <c r="AV264" s="13" t="s">
        <v>81</v>
      </c>
      <c r="AW264" s="13" t="s">
        <v>29</v>
      </c>
      <c r="AX264" s="13" t="s">
        <v>73</v>
      </c>
      <c r="AY264" s="234" t="s">
        <v>133</v>
      </c>
    </row>
    <row r="265" s="13" customFormat="1">
      <c r="A265" s="13"/>
      <c r="B265" s="225"/>
      <c r="C265" s="226"/>
      <c r="D265" s="227" t="s">
        <v>141</v>
      </c>
      <c r="E265" s="228" t="s">
        <v>1</v>
      </c>
      <c r="F265" s="229" t="s">
        <v>237</v>
      </c>
      <c r="G265" s="226"/>
      <c r="H265" s="228" t="s">
        <v>1</v>
      </c>
      <c r="I265" s="226"/>
      <c r="J265" s="226"/>
      <c r="K265" s="226"/>
      <c r="L265" s="230"/>
      <c r="M265" s="231"/>
      <c r="N265" s="232"/>
      <c r="O265" s="232"/>
      <c r="P265" s="232"/>
      <c r="Q265" s="232"/>
      <c r="R265" s="232"/>
      <c r="S265" s="232"/>
      <c r="T265" s="23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4" t="s">
        <v>141</v>
      </c>
      <c r="AU265" s="234" t="s">
        <v>83</v>
      </c>
      <c r="AV265" s="13" t="s">
        <v>81</v>
      </c>
      <c r="AW265" s="13" t="s">
        <v>29</v>
      </c>
      <c r="AX265" s="13" t="s">
        <v>73</v>
      </c>
      <c r="AY265" s="234" t="s">
        <v>133</v>
      </c>
    </row>
    <row r="266" s="14" customFormat="1">
      <c r="A266" s="14"/>
      <c r="B266" s="235"/>
      <c r="C266" s="236"/>
      <c r="D266" s="227" t="s">
        <v>141</v>
      </c>
      <c r="E266" s="237" t="s">
        <v>1</v>
      </c>
      <c r="F266" s="238" t="s">
        <v>238</v>
      </c>
      <c r="G266" s="236"/>
      <c r="H266" s="239">
        <v>8.0380000000000003</v>
      </c>
      <c r="I266" s="236"/>
      <c r="J266" s="236"/>
      <c r="K266" s="236"/>
      <c r="L266" s="240"/>
      <c r="M266" s="241"/>
      <c r="N266" s="242"/>
      <c r="O266" s="242"/>
      <c r="P266" s="242"/>
      <c r="Q266" s="242"/>
      <c r="R266" s="242"/>
      <c r="S266" s="242"/>
      <c r="T266" s="243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4" t="s">
        <v>141</v>
      </c>
      <c r="AU266" s="244" t="s">
        <v>83</v>
      </c>
      <c r="AV266" s="14" t="s">
        <v>83</v>
      </c>
      <c r="AW266" s="14" t="s">
        <v>29</v>
      </c>
      <c r="AX266" s="14" t="s">
        <v>73</v>
      </c>
      <c r="AY266" s="244" t="s">
        <v>133</v>
      </c>
    </row>
    <row r="267" s="15" customFormat="1">
      <c r="A267" s="15"/>
      <c r="B267" s="245"/>
      <c r="C267" s="246"/>
      <c r="D267" s="227" t="s">
        <v>141</v>
      </c>
      <c r="E267" s="247" t="s">
        <v>1</v>
      </c>
      <c r="F267" s="248" t="s">
        <v>146</v>
      </c>
      <c r="G267" s="246"/>
      <c r="H267" s="249">
        <v>8.0380000000000003</v>
      </c>
      <c r="I267" s="246"/>
      <c r="J267" s="246"/>
      <c r="K267" s="246"/>
      <c r="L267" s="250"/>
      <c r="M267" s="251"/>
      <c r="N267" s="252"/>
      <c r="O267" s="252"/>
      <c r="P267" s="252"/>
      <c r="Q267" s="252"/>
      <c r="R267" s="252"/>
      <c r="S267" s="252"/>
      <c r="T267" s="253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54" t="s">
        <v>141</v>
      </c>
      <c r="AU267" s="254" t="s">
        <v>83</v>
      </c>
      <c r="AV267" s="15" t="s">
        <v>139</v>
      </c>
      <c r="AW267" s="15" t="s">
        <v>29</v>
      </c>
      <c r="AX267" s="15" t="s">
        <v>81</v>
      </c>
      <c r="AY267" s="254" t="s">
        <v>133</v>
      </c>
    </row>
    <row r="268" s="12" customFormat="1" ht="22.8" customHeight="1">
      <c r="A268" s="12"/>
      <c r="B268" s="197"/>
      <c r="C268" s="198"/>
      <c r="D268" s="199" t="s">
        <v>72</v>
      </c>
      <c r="E268" s="210" t="s">
        <v>155</v>
      </c>
      <c r="F268" s="210" t="s">
        <v>244</v>
      </c>
      <c r="G268" s="198"/>
      <c r="H268" s="198"/>
      <c r="I268" s="198"/>
      <c r="J268" s="211">
        <f>BK268</f>
        <v>68135.199999999997</v>
      </c>
      <c r="K268" s="198"/>
      <c r="L268" s="202"/>
      <c r="M268" s="203"/>
      <c r="N268" s="204"/>
      <c r="O268" s="204"/>
      <c r="P268" s="205">
        <f>SUM(P269:P289)</f>
        <v>10.177766999999999</v>
      </c>
      <c r="Q268" s="204"/>
      <c r="R268" s="205">
        <f>SUM(R269:R289)</f>
        <v>6.0713628299999991</v>
      </c>
      <c r="S268" s="204"/>
      <c r="T268" s="206">
        <f>SUM(T269:T289)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7" t="s">
        <v>81</v>
      </c>
      <c r="AT268" s="208" t="s">
        <v>72</v>
      </c>
      <c r="AU268" s="208" t="s">
        <v>81</v>
      </c>
      <c r="AY268" s="207" t="s">
        <v>133</v>
      </c>
      <c r="BK268" s="209">
        <f>SUM(BK269:BK289)</f>
        <v>68135.199999999997</v>
      </c>
    </row>
    <row r="269" s="2" customFormat="1" ht="24.15" customHeight="1">
      <c r="A269" s="33"/>
      <c r="B269" s="34"/>
      <c r="C269" s="212" t="s">
        <v>245</v>
      </c>
      <c r="D269" s="212" t="s">
        <v>135</v>
      </c>
      <c r="E269" s="213" t="s">
        <v>246</v>
      </c>
      <c r="F269" s="214" t="s">
        <v>247</v>
      </c>
      <c r="G269" s="215" t="s">
        <v>138</v>
      </c>
      <c r="H269" s="216">
        <v>2.367</v>
      </c>
      <c r="I269" s="217">
        <v>25000</v>
      </c>
      <c r="J269" s="217">
        <f>ROUND(I269*H269,2)</f>
        <v>59175</v>
      </c>
      <c r="K269" s="218"/>
      <c r="L269" s="39"/>
      <c r="M269" s="219" t="s">
        <v>1</v>
      </c>
      <c r="N269" s="220" t="s">
        <v>38</v>
      </c>
      <c r="O269" s="221">
        <v>2.5910000000000002</v>
      </c>
      <c r="P269" s="221">
        <f>O269*H269</f>
        <v>6.1328970000000007</v>
      </c>
      <c r="Q269" s="221">
        <v>2.5018699999999998</v>
      </c>
      <c r="R269" s="221">
        <f>Q269*H269</f>
        <v>5.9219262899999991</v>
      </c>
      <c r="S269" s="221">
        <v>0</v>
      </c>
      <c r="T269" s="222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223" t="s">
        <v>139</v>
      </c>
      <c r="AT269" s="223" t="s">
        <v>135</v>
      </c>
      <c r="AU269" s="223" t="s">
        <v>83</v>
      </c>
      <c r="AY269" s="18" t="s">
        <v>133</v>
      </c>
      <c r="BE269" s="224">
        <f>IF(N269="základní",J269,0)</f>
        <v>59175</v>
      </c>
      <c r="BF269" s="224">
        <f>IF(N269="snížená",J269,0)</f>
        <v>0</v>
      </c>
      <c r="BG269" s="224">
        <f>IF(N269="zákl. přenesená",J269,0)</f>
        <v>0</v>
      </c>
      <c r="BH269" s="224">
        <f>IF(N269="sníž. přenesená",J269,0)</f>
        <v>0</v>
      </c>
      <c r="BI269" s="224">
        <f>IF(N269="nulová",J269,0)</f>
        <v>0</v>
      </c>
      <c r="BJ269" s="18" t="s">
        <v>81</v>
      </c>
      <c r="BK269" s="224">
        <f>ROUND(I269*H269,2)</f>
        <v>59175</v>
      </c>
      <c r="BL269" s="18" t="s">
        <v>139</v>
      </c>
      <c r="BM269" s="223" t="s">
        <v>248</v>
      </c>
    </row>
    <row r="270" s="2" customFormat="1">
      <c r="A270" s="33"/>
      <c r="B270" s="34"/>
      <c r="C270" s="35"/>
      <c r="D270" s="227" t="s">
        <v>233</v>
      </c>
      <c r="E270" s="35"/>
      <c r="F270" s="275" t="s">
        <v>249</v>
      </c>
      <c r="G270" s="35"/>
      <c r="H270" s="35"/>
      <c r="I270" s="35"/>
      <c r="J270" s="35"/>
      <c r="K270" s="35"/>
      <c r="L270" s="39"/>
      <c r="M270" s="276"/>
      <c r="N270" s="277"/>
      <c r="O270" s="85"/>
      <c r="P270" s="85"/>
      <c r="Q270" s="85"/>
      <c r="R270" s="85"/>
      <c r="S270" s="85"/>
      <c r="T270" s="86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T270" s="18" t="s">
        <v>233</v>
      </c>
      <c r="AU270" s="18" t="s">
        <v>83</v>
      </c>
    </row>
    <row r="271" s="13" customFormat="1">
      <c r="A271" s="13"/>
      <c r="B271" s="225"/>
      <c r="C271" s="226"/>
      <c r="D271" s="227" t="s">
        <v>141</v>
      </c>
      <c r="E271" s="228" t="s">
        <v>1</v>
      </c>
      <c r="F271" s="229" t="s">
        <v>142</v>
      </c>
      <c r="G271" s="226"/>
      <c r="H271" s="228" t="s">
        <v>1</v>
      </c>
      <c r="I271" s="226"/>
      <c r="J271" s="226"/>
      <c r="K271" s="226"/>
      <c r="L271" s="230"/>
      <c r="M271" s="231"/>
      <c r="N271" s="232"/>
      <c r="O271" s="232"/>
      <c r="P271" s="232"/>
      <c r="Q271" s="232"/>
      <c r="R271" s="232"/>
      <c r="S271" s="232"/>
      <c r="T271" s="23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4" t="s">
        <v>141</v>
      </c>
      <c r="AU271" s="234" t="s">
        <v>83</v>
      </c>
      <c r="AV271" s="13" t="s">
        <v>81</v>
      </c>
      <c r="AW271" s="13" t="s">
        <v>29</v>
      </c>
      <c r="AX271" s="13" t="s">
        <v>73</v>
      </c>
      <c r="AY271" s="234" t="s">
        <v>133</v>
      </c>
    </row>
    <row r="272" s="13" customFormat="1">
      <c r="A272" s="13"/>
      <c r="B272" s="225"/>
      <c r="C272" s="226"/>
      <c r="D272" s="227" t="s">
        <v>141</v>
      </c>
      <c r="E272" s="228" t="s">
        <v>1</v>
      </c>
      <c r="F272" s="229" t="s">
        <v>250</v>
      </c>
      <c r="G272" s="226"/>
      <c r="H272" s="228" t="s">
        <v>1</v>
      </c>
      <c r="I272" s="226"/>
      <c r="J272" s="226"/>
      <c r="K272" s="226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141</v>
      </c>
      <c r="AU272" s="234" t="s">
        <v>83</v>
      </c>
      <c r="AV272" s="13" t="s">
        <v>81</v>
      </c>
      <c r="AW272" s="13" t="s">
        <v>29</v>
      </c>
      <c r="AX272" s="13" t="s">
        <v>73</v>
      </c>
      <c r="AY272" s="234" t="s">
        <v>133</v>
      </c>
    </row>
    <row r="273" s="13" customFormat="1">
      <c r="A273" s="13"/>
      <c r="B273" s="225"/>
      <c r="C273" s="226"/>
      <c r="D273" s="227" t="s">
        <v>141</v>
      </c>
      <c r="E273" s="228" t="s">
        <v>1</v>
      </c>
      <c r="F273" s="229" t="s">
        <v>150</v>
      </c>
      <c r="G273" s="226"/>
      <c r="H273" s="228" t="s">
        <v>1</v>
      </c>
      <c r="I273" s="226"/>
      <c r="J273" s="226"/>
      <c r="K273" s="226"/>
      <c r="L273" s="230"/>
      <c r="M273" s="231"/>
      <c r="N273" s="232"/>
      <c r="O273" s="232"/>
      <c r="P273" s="232"/>
      <c r="Q273" s="232"/>
      <c r="R273" s="232"/>
      <c r="S273" s="232"/>
      <c r="T273" s="23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141</v>
      </c>
      <c r="AU273" s="234" t="s">
        <v>83</v>
      </c>
      <c r="AV273" s="13" t="s">
        <v>81</v>
      </c>
      <c r="AW273" s="13" t="s">
        <v>29</v>
      </c>
      <c r="AX273" s="13" t="s">
        <v>73</v>
      </c>
      <c r="AY273" s="234" t="s">
        <v>133</v>
      </c>
    </row>
    <row r="274" s="13" customFormat="1">
      <c r="A274" s="13"/>
      <c r="B274" s="225"/>
      <c r="C274" s="226"/>
      <c r="D274" s="227" t="s">
        <v>141</v>
      </c>
      <c r="E274" s="228" t="s">
        <v>1</v>
      </c>
      <c r="F274" s="229" t="s">
        <v>151</v>
      </c>
      <c r="G274" s="226"/>
      <c r="H274" s="228" t="s">
        <v>1</v>
      </c>
      <c r="I274" s="226"/>
      <c r="J274" s="226"/>
      <c r="K274" s="226"/>
      <c r="L274" s="230"/>
      <c r="M274" s="231"/>
      <c r="N274" s="232"/>
      <c r="O274" s="232"/>
      <c r="P274" s="232"/>
      <c r="Q274" s="232"/>
      <c r="R274" s="232"/>
      <c r="S274" s="232"/>
      <c r="T274" s="23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4" t="s">
        <v>141</v>
      </c>
      <c r="AU274" s="234" t="s">
        <v>83</v>
      </c>
      <c r="AV274" s="13" t="s">
        <v>81</v>
      </c>
      <c r="AW274" s="13" t="s">
        <v>29</v>
      </c>
      <c r="AX274" s="13" t="s">
        <v>73</v>
      </c>
      <c r="AY274" s="234" t="s">
        <v>133</v>
      </c>
    </row>
    <row r="275" s="13" customFormat="1">
      <c r="A275" s="13"/>
      <c r="B275" s="225"/>
      <c r="C275" s="226"/>
      <c r="D275" s="227" t="s">
        <v>141</v>
      </c>
      <c r="E275" s="228" t="s">
        <v>1</v>
      </c>
      <c r="F275" s="229" t="s">
        <v>152</v>
      </c>
      <c r="G275" s="226"/>
      <c r="H275" s="228" t="s">
        <v>1</v>
      </c>
      <c r="I275" s="226"/>
      <c r="J275" s="226"/>
      <c r="K275" s="226"/>
      <c r="L275" s="230"/>
      <c r="M275" s="231"/>
      <c r="N275" s="232"/>
      <c r="O275" s="232"/>
      <c r="P275" s="232"/>
      <c r="Q275" s="232"/>
      <c r="R275" s="232"/>
      <c r="S275" s="232"/>
      <c r="T275" s="23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141</v>
      </c>
      <c r="AU275" s="234" t="s">
        <v>83</v>
      </c>
      <c r="AV275" s="13" t="s">
        <v>81</v>
      </c>
      <c r="AW275" s="13" t="s">
        <v>29</v>
      </c>
      <c r="AX275" s="13" t="s">
        <v>73</v>
      </c>
      <c r="AY275" s="234" t="s">
        <v>133</v>
      </c>
    </row>
    <row r="276" s="14" customFormat="1">
      <c r="A276" s="14"/>
      <c r="B276" s="235"/>
      <c r="C276" s="236"/>
      <c r="D276" s="227" t="s">
        <v>141</v>
      </c>
      <c r="E276" s="237" t="s">
        <v>1</v>
      </c>
      <c r="F276" s="238" t="s">
        <v>251</v>
      </c>
      <c r="G276" s="236"/>
      <c r="H276" s="239">
        <v>0.97199999999999998</v>
      </c>
      <c r="I276" s="236"/>
      <c r="J276" s="236"/>
      <c r="K276" s="236"/>
      <c r="L276" s="240"/>
      <c r="M276" s="241"/>
      <c r="N276" s="242"/>
      <c r="O276" s="242"/>
      <c r="P276" s="242"/>
      <c r="Q276" s="242"/>
      <c r="R276" s="242"/>
      <c r="S276" s="242"/>
      <c r="T276" s="243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4" t="s">
        <v>141</v>
      </c>
      <c r="AU276" s="244" t="s">
        <v>83</v>
      </c>
      <c r="AV276" s="14" t="s">
        <v>83</v>
      </c>
      <c r="AW276" s="14" t="s">
        <v>29</v>
      </c>
      <c r="AX276" s="14" t="s">
        <v>73</v>
      </c>
      <c r="AY276" s="244" t="s">
        <v>133</v>
      </c>
    </row>
    <row r="277" s="14" customFormat="1">
      <c r="A277" s="14"/>
      <c r="B277" s="235"/>
      <c r="C277" s="236"/>
      <c r="D277" s="227" t="s">
        <v>141</v>
      </c>
      <c r="E277" s="237" t="s">
        <v>1</v>
      </c>
      <c r="F277" s="238" t="s">
        <v>252</v>
      </c>
      <c r="G277" s="236"/>
      <c r="H277" s="239">
        <v>0.76300000000000001</v>
      </c>
      <c r="I277" s="236"/>
      <c r="J277" s="236"/>
      <c r="K277" s="236"/>
      <c r="L277" s="240"/>
      <c r="M277" s="241"/>
      <c r="N277" s="242"/>
      <c r="O277" s="242"/>
      <c r="P277" s="242"/>
      <c r="Q277" s="242"/>
      <c r="R277" s="242"/>
      <c r="S277" s="242"/>
      <c r="T277" s="243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4" t="s">
        <v>141</v>
      </c>
      <c r="AU277" s="244" t="s">
        <v>83</v>
      </c>
      <c r="AV277" s="14" t="s">
        <v>83</v>
      </c>
      <c r="AW277" s="14" t="s">
        <v>29</v>
      </c>
      <c r="AX277" s="14" t="s">
        <v>73</v>
      </c>
      <c r="AY277" s="244" t="s">
        <v>133</v>
      </c>
    </row>
    <row r="278" s="14" customFormat="1">
      <c r="A278" s="14"/>
      <c r="B278" s="235"/>
      <c r="C278" s="236"/>
      <c r="D278" s="227" t="s">
        <v>141</v>
      </c>
      <c r="E278" s="237" t="s">
        <v>1</v>
      </c>
      <c r="F278" s="238" t="s">
        <v>253</v>
      </c>
      <c r="G278" s="236"/>
      <c r="H278" s="239">
        <v>0.63200000000000001</v>
      </c>
      <c r="I278" s="236"/>
      <c r="J278" s="236"/>
      <c r="K278" s="236"/>
      <c r="L278" s="240"/>
      <c r="M278" s="241"/>
      <c r="N278" s="242"/>
      <c r="O278" s="242"/>
      <c r="P278" s="242"/>
      <c r="Q278" s="242"/>
      <c r="R278" s="242"/>
      <c r="S278" s="242"/>
      <c r="T278" s="243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4" t="s">
        <v>141</v>
      </c>
      <c r="AU278" s="244" t="s">
        <v>83</v>
      </c>
      <c r="AV278" s="14" t="s">
        <v>83</v>
      </c>
      <c r="AW278" s="14" t="s">
        <v>29</v>
      </c>
      <c r="AX278" s="14" t="s">
        <v>73</v>
      </c>
      <c r="AY278" s="244" t="s">
        <v>133</v>
      </c>
    </row>
    <row r="279" s="15" customFormat="1">
      <c r="A279" s="15"/>
      <c r="B279" s="245"/>
      <c r="C279" s="246"/>
      <c r="D279" s="227" t="s">
        <v>141</v>
      </c>
      <c r="E279" s="247" t="s">
        <v>1</v>
      </c>
      <c r="F279" s="248" t="s">
        <v>146</v>
      </c>
      <c r="G279" s="246"/>
      <c r="H279" s="249">
        <v>2.367</v>
      </c>
      <c r="I279" s="246"/>
      <c r="J279" s="246"/>
      <c r="K279" s="246"/>
      <c r="L279" s="250"/>
      <c r="M279" s="251"/>
      <c r="N279" s="252"/>
      <c r="O279" s="252"/>
      <c r="P279" s="252"/>
      <c r="Q279" s="252"/>
      <c r="R279" s="252"/>
      <c r="S279" s="252"/>
      <c r="T279" s="253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54" t="s">
        <v>141</v>
      </c>
      <c r="AU279" s="254" t="s">
        <v>83</v>
      </c>
      <c r="AV279" s="15" t="s">
        <v>139</v>
      </c>
      <c r="AW279" s="15" t="s">
        <v>29</v>
      </c>
      <c r="AX279" s="15" t="s">
        <v>81</v>
      </c>
      <c r="AY279" s="254" t="s">
        <v>133</v>
      </c>
    </row>
    <row r="280" s="2" customFormat="1" ht="21.75" customHeight="1">
      <c r="A280" s="33"/>
      <c r="B280" s="34"/>
      <c r="C280" s="212" t="s">
        <v>254</v>
      </c>
      <c r="D280" s="212" t="s">
        <v>135</v>
      </c>
      <c r="E280" s="213" t="s">
        <v>255</v>
      </c>
      <c r="F280" s="214" t="s">
        <v>256</v>
      </c>
      <c r="G280" s="215" t="s">
        <v>169</v>
      </c>
      <c r="H280" s="216">
        <v>0.14199999999999999</v>
      </c>
      <c r="I280" s="217">
        <v>63100</v>
      </c>
      <c r="J280" s="217">
        <f>ROUND(I280*H280,2)</f>
        <v>8960.2000000000007</v>
      </c>
      <c r="K280" s="218"/>
      <c r="L280" s="39"/>
      <c r="M280" s="219" t="s">
        <v>1</v>
      </c>
      <c r="N280" s="220" t="s">
        <v>38</v>
      </c>
      <c r="O280" s="221">
        <v>28.484999999999999</v>
      </c>
      <c r="P280" s="221">
        <f>O280*H280</f>
        <v>4.0448699999999995</v>
      </c>
      <c r="Q280" s="221">
        <v>1.05237</v>
      </c>
      <c r="R280" s="221">
        <f>Q280*H280</f>
        <v>0.14943653999999998</v>
      </c>
      <c r="S280" s="221">
        <v>0</v>
      </c>
      <c r="T280" s="222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223" t="s">
        <v>139</v>
      </c>
      <c r="AT280" s="223" t="s">
        <v>135</v>
      </c>
      <c r="AU280" s="223" t="s">
        <v>83</v>
      </c>
      <c r="AY280" s="18" t="s">
        <v>133</v>
      </c>
      <c r="BE280" s="224">
        <f>IF(N280="základní",J280,0)</f>
        <v>8960.2000000000007</v>
      </c>
      <c r="BF280" s="224">
        <f>IF(N280="snížená",J280,0)</f>
        <v>0</v>
      </c>
      <c r="BG280" s="224">
        <f>IF(N280="zákl. přenesená",J280,0)</f>
        <v>0</v>
      </c>
      <c r="BH280" s="224">
        <f>IF(N280="sníž. přenesená",J280,0)</f>
        <v>0</v>
      </c>
      <c r="BI280" s="224">
        <f>IF(N280="nulová",J280,0)</f>
        <v>0</v>
      </c>
      <c r="BJ280" s="18" t="s">
        <v>81</v>
      </c>
      <c r="BK280" s="224">
        <f>ROUND(I280*H280,2)</f>
        <v>8960.2000000000007</v>
      </c>
      <c r="BL280" s="18" t="s">
        <v>139</v>
      </c>
      <c r="BM280" s="223" t="s">
        <v>257</v>
      </c>
    </row>
    <row r="281" s="13" customFormat="1">
      <c r="A281" s="13"/>
      <c r="B281" s="225"/>
      <c r="C281" s="226"/>
      <c r="D281" s="227" t="s">
        <v>141</v>
      </c>
      <c r="E281" s="228" t="s">
        <v>1</v>
      </c>
      <c r="F281" s="229" t="s">
        <v>142</v>
      </c>
      <c r="G281" s="226"/>
      <c r="H281" s="228" t="s">
        <v>1</v>
      </c>
      <c r="I281" s="226"/>
      <c r="J281" s="226"/>
      <c r="K281" s="226"/>
      <c r="L281" s="230"/>
      <c r="M281" s="231"/>
      <c r="N281" s="232"/>
      <c r="O281" s="232"/>
      <c r="P281" s="232"/>
      <c r="Q281" s="232"/>
      <c r="R281" s="232"/>
      <c r="S281" s="232"/>
      <c r="T281" s="23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4" t="s">
        <v>141</v>
      </c>
      <c r="AU281" s="234" t="s">
        <v>83</v>
      </c>
      <c r="AV281" s="13" t="s">
        <v>81</v>
      </c>
      <c r="AW281" s="13" t="s">
        <v>29</v>
      </c>
      <c r="AX281" s="13" t="s">
        <v>73</v>
      </c>
      <c r="AY281" s="234" t="s">
        <v>133</v>
      </c>
    </row>
    <row r="282" s="13" customFormat="1">
      <c r="A282" s="13"/>
      <c r="B282" s="225"/>
      <c r="C282" s="226"/>
      <c r="D282" s="227" t="s">
        <v>141</v>
      </c>
      <c r="E282" s="228" t="s">
        <v>1</v>
      </c>
      <c r="F282" s="229" t="s">
        <v>150</v>
      </c>
      <c r="G282" s="226"/>
      <c r="H282" s="228" t="s">
        <v>1</v>
      </c>
      <c r="I282" s="226"/>
      <c r="J282" s="226"/>
      <c r="K282" s="226"/>
      <c r="L282" s="230"/>
      <c r="M282" s="231"/>
      <c r="N282" s="232"/>
      <c r="O282" s="232"/>
      <c r="P282" s="232"/>
      <c r="Q282" s="232"/>
      <c r="R282" s="232"/>
      <c r="S282" s="232"/>
      <c r="T282" s="23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4" t="s">
        <v>141</v>
      </c>
      <c r="AU282" s="234" t="s">
        <v>83</v>
      </c>
      <c r="AV282" s="13" t="s">
        <v>81</v>
      </c>
      <c r="AW282" s="13" t="s">
        <v>29</v>
      </c>
      <c r="AX282" s="13" t="s">
        <v>73</v>
      </c>
      <c r="AY282" s="234" t="s">
        <v>133</v>
      </c>
    </row>
    <row r="283" s="13" customFormat="1">
      <c r="A283" s="13"/>
      <c r="B283" s="225"/>
      <c r="C283" s="226"/>
      <c r="D283" s="227" t="s">
        <v>141</v>
      </c>
      <c r="E283" s="228" t="s">
        <v>1</v>
      </c>
      <c r="F283" s="229" t="s">
        <v>151</v>
      </c>
      <c r="G283" s="226"/>
      <c r="H283" s="228" t="s">
        <v>1</v>
      </c>
      <c r="I283" s="226"/>
      <c r="J283" s="226"/>
      <c r="K283" s="226"/>
      <c r="L283" s="230"/>
      <c r="M283" s="231"/>
      <c r="N283" s="232"/>
      <c r="O283" s="232"/>
      <c r="P283" s="232"/>
      <c r="Q283" s="232"/>
      <c r="R283" s="232"/>
      <c r="S283" s="232"/>
      <c r="T283" s="23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141</v>
      </c>
      <c r="AU283" s="234" t="s">
        <v>83</v>
      </c>
      <c r="AV283" s="13" t="s">
        <v>81</v>
      </c>
      <c r="AW283" s="13" t="s">
        <v>29</v>
      </c>
      <c r="AX283" s="13" t="s">
        <v>73</v>
      </c>
      <c r="AY283" s="234" t="s">
        <v>133</v>
      </c>
    </row>
    <row r="284" s="13" customFormat="1">
      <c r="A284" s="13"/>
      <c r="B284" s="225"/>
      <c r="C284" s="226"/>
      <c r="D284" s="227" t="s">
        <v>141</v>
      </c>
      <c r="E284" s="228" t="s">
        <v>1</v>
      </c>
      <c r="F284" s="229" t="s">
        <v>236</v>
      </c>
      <c r="G284" s="226"/>
      <c r="H284" s="228" t="s">
        <v>1</v>
      </c>
      <c r="I284" s="226"/>
      <c r="J284" s="226"/>
      <c r="K284" s="226"/>
      <c r="L284" s="230"/>
      <c r="M284" s="231"/>
      <c r="N284" s="232"/>
      <c r="O284" s="232"/>
      <c r="P284" s="232"/>
      <c r="Q284" s="232"/>
      <c r="R284" s="232"/>
      <c r="S284" s="232"/>
      <c r="T284" s="23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4" t="s">
        <v>141</v>
      </c>
      <c r="AU284" s="234" t="s">
        <v>83</v>
      </c>
      <c r="AV284" s="13" t="s">
        <v>81</v>
      </c>
      <c r="AW284" s="13" t="s">
        <v>29</v>
      </c>
      <c r="AX284" s="13" t="s">
        <v>73</v>
      </c>
      <c r="AY284" s="234" t="s">
        <v>133</v>
      </c>
    </row>
    <row r="285" s="13" customFormat="1">
      <c r="A285" s="13"/>
      <c r="B285" s="225"/>
      <c r="C285" s="226"/>
      <c r="D285" s="227" t="s">
        <v>141</v>
      </c>
      <c r="E285" s="228" t="s">
        <v>1</v>
      </c>
      <c r="F285" s="229" t="s">
        <v>152</v>
      </c>
      <c r="G285" s="226"/>
      <c r="H285" s="228" t="s">
        <v>1</v>
      </c>
      <c r="I285" s="226"/>
      <c r="J285" s="226"/>
      <c r="K285" s="226"/>
      <c r="L285" s="230"/>
      <c r="M285" s="231"/>
      <c r="N285" s="232"/>
      <c r="O285" s="232"/>
      <c r="P285" s="232"/>
      <c r="Q285" s="232"/>
      <c r="R285" s="232"/>
      <c r="S285" s="232"/>
      <c r="T285" s="23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141</v>
      </c>
      <c r="AU285" s="234" t="s">
        <v>83</v>
      </c>
      <c r="AV285" s="13" t="s">
        <v>81</v>
      </c>
      <c r="AW285" s="13" t="s">
        <v>29</v>
      </c>
      <c r="AX285" s="13" t="s">
        <v>73</v>
      </c>
      <c r="AY285" s="234" t="s">
        <v>133</v>
      </c>
    </row>
    <row r="286" s="13" customFormat="1">
      <c r="A286" s="13"/>
      <c r="B286" s="225"/>
      <c r="C286" s="226"/>
      <c r="D286" s="227" t="s">
        <v>141</v>
      </c>
      <c r="E286" s="228" t="s">
        <v>1</v>
      </c>
      <c r="F286" s="229" t="s">
        <v>258</v>
      </c>
      <c r="G286" s="226"/>
      <c r="H286" s="228" t="s">
        <v>1</v>
      </c>
      <c r="I286" s="226"/>
      <c r="J286" s="226"/>
      <c r="K286" s="226"/>
      <c r="L286" s="230"/>
      <c r="M286" s="231"/>
      <c r="N286" s="232"/>
      <c r="O286" s="232"/>
      <c r="P286" s="232"/>
      <c r="Q286" s="232"/>
      <c r="R286" s="232"/>
      <c r="S286" s="232"/>
      <c r="T286" s="23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4" t="s">
        <v>141</v>
      </c>
      <c r="AU286" s="234" t="s">
        <v>83</v>
      </c>
      <c r="AV286" s="13" t="s">
        <v>81</v>
      </c>
      <c r="AW286" s="13" t="s">
        <v>29</v>
      </c>
      <c r="AX286" s="13" t="s">
        <v>73</v>
      </c>
      <c r="AY286" s="234" t="s">
        <v>133</v>
      </c>
    </row>
    <row r="287" s="13" customFormat="1">
      <c r="A287" s="13"/>
      <c r="B287" s="225"/>
      <c r="C287" s="226"/>
      <c r="D287" s="227" t="s">
        <v>141</v>
      </c>
      <c r="E287" s="228" t="s">
        <v>1</v>
      </c>
      <c r="F287" s="229" t="s">
        <v>259</v>
      </c>
      <c r="G287" s="226"/>
      <c r="H287" s="228" t="s">
        <v>1</v>
      </c>
      <c r="I287" s="226"/>
      <c r="J287" s="226"/>
      <c r="K287" s="226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141</v>
      </c>
      <c r="AU287" s="234" t="s">
        <v>83</v>
      </c>
      <c r="AV287" s="13" t="s">
        <v>81</v>
      </c>
      <c r="AW287" s="13" t="s">
        <v>29</v>
      </c>
      <c r="AX287" s="13" t="s">
        <v>73</v>
      </c>
      <c r="AY287" s="234" t="s">
        <v>133</v>
      </c>
    </row>
    <row r="288" s="14" customFormat="1">
      <c r="A288" s="14"/>
      <c r="B288" s="235"/>
      <c r="C288" s="236"/>
      <c r="D288" s="227" t="s">
        <v>141</v>
      </c>
      <c r="E288" s="237" t="s">
        <v>1</v>
      </c>
      <c r="F288" s="238" t="s">
        <v>260</v>
      </c>
      <c r="G288" s="236"/>
      <c r="H288" s="239">
        <v>0.14199999999999999</v>
      </c>
      <c r="I288" s="236"/>
      <c r="J288" s="236"/>
      <c r="K288" s="236"/>
      <c r="L288" s="240"/>
      <c r="M288" s="241"/>
      <c r="N288" s="242"/>
      <c r="O288" s="242"/>
      <c r="P288" s="242"/>
      <c r="Q288" s="242"/>
      <c r="R288" s="242"/>
      <c r="S288" s="242"/>
      <c r="T288" s="243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4" t="s">
        <v>141</v>
      </c>
      <c r="AU288" s="244" t="s">
        <v>83</v>
      </c>
      <c r="AV288" s="14" t="s">
        <v>83</v>
      </c>
      <c r="AW288" s="14" t="s">
        <v>29</v>
      </c>
      <c r="AX288" s="14" t="s">
        <v>73</v>
      </c>
      <c r="AY288" s="244" t="s">
        <v>133</v>
      </c>
    </row>
    <row r="289" s="15" customFormat="1">
      <c r="A289" s="15"/>
      <c r="B289" s="245"/>
      <c r="C289" s="246"/>
      <c r="D289" s="227" t="s">
        <v>141</v>
      </c>
      <c r="E289" s="247" t="s">
        <v>1</v>
      </c>
      <c r="F289" s="248" t="s">
        <v>146</v>
      </c>
      <c r="G289" s="246"/>
      <c r="H289" s="249">
        <v>0.14199999999999999</v>
      </c>
      <c r="I289" s="246"/>
      <c r="J289" s="246"/>
      <c r="K289" s="246"/>
      <c r="L289" s="250"/>
      <c r="M289" s="251"/>
      <c r="N289" s="252"/>
      <c r="O289" s="252"/>
      <c r="P289" s="252"/>
      <c r="Q289" s="252"/>
      <c r="R289" s="252"/>
      <c r="S289" s="252"/>
      <c r="T289" s="253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54" t="s">
        <v>141</v>
      </c>
      <c r="AU289" s="254" t="s">
        <v>83</v>
      </c>
      <c r="AV289" s="15" t="s">
        <v>139</v>
      </c>
      <c r="AW289" s="15" t="s">
        <v>29</v>
      </c>
      <c r="AX289" s="15" t="s">
        <v>81</v>
      </c>
      <c r="AY289" s="254" t="s">
        <v>133</v>
      </c>
    </row>
    <row r="290" s="12" customFormat="1" ht="22.8" customHeight="1">
      <c r="A290" s="12"/>
      <c r="B290" s="197"/>
      <c r="C290" s="198"/>
      <c r="D290" s="199" t="s">
        <v>72</v>
      </c>
      <c r="E290" s="210" t="s">
        <v>139</v>
      </c>
      <c r="F290" s="210" t="s">
        <v>261</v>
      </c>
      <c r="G290" s="198"/>
      <c r="H290" s="198"/>
      <c r="I290" s="198"/>
      <c r="J290" s="211">
        <f>BK290</f>
        <v>29064.360000000001</v>
      </c>
      <c r="K290" s="198"/>
      <c r="L290" s="202"/>
      <c r="M290" s="203"/>
      <c r="N290" s="204"/>
      <c r="O290" s="204"/>
      <c r="P290" s="205">
        <f>SUM(P291:P322)</f>
        <v>21.517856999999999</v>
      </c>
      <c r="Q290" s="204"/>
      <c r="R290" s="205">
        <f>SUM(R291:R322)</f>
        <v>4.7877416399999992</v>
      </c>
      <c r="S290" s="204"/>
      <c r="T290" s="206">
        <f>SUM(T291:T322)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07" t="s">
        <v>81</v>
      </c>
      <c r="AT290" s="208" t="s">
        <v>72</v>
      </c>
      <c r="AU290" s="208" t="s">
        <v>81</v>
      </c>
      <c r="AY290" s="207" t="s">
        <v>133</v>
      </c>
      <c r="BK290" s="209">
        <f>SUM(BK291:BK322)</f>
        <v>29064.360000000001</v>
      </c>
    </row>
    <row r="291" s="2" customFormat="1" ht="16.5" customHeight="1">
      <c r="A291" s="33"/>
      <c r="B291" s="34"/>
      <c r="C291" s="212" t="s">
        <v>262</v>
      </c>
      <c r="D291" s="212" t="s">
        <v>135</v>
      </c>
      <c r="E291" s="213" t="s">
        <v>263</v>
      </c>
      <c r="F291" s="214" t="s">
        <v>264</v>
      </c>
      <c r="G291" s="215" t="s">
        <v>138</v>
      </c>
      <c r="H291" s="216">
        <v>1.829</v>
      </c>
      <c r="I291" s="217">
        <v>3740</v>
      </c>
      <c r="J291" s="217">
        <f>ROUND(I291*H291,2)</f>
        <v>6840.46</v>
      </c>
      <c r="K291" s="218"/>
      <c r="L291" s="39"/>
      <c r="M291" s="219" t="s">
        <v>1</v>
      </c>
      <c r="N291" s="220" t="s">
        <v>38</v>
      </c>
      <c r="O291" s="221">
        <v>1.224</v>
      </c>
      <c r="P291" s="221">
        <f>O291*H291</f>
        <v>2.238696</v>
      </c>
      <c r="Q291" s="221">
        <v>2.5020099999999998</v>
      </c>
      <c r="R291" s="221">
        <f>Q291*H291</f>
        <v>4.5761762899999994</v>
      </c>
      <c r="S291" s="221">
        <v>0</v>
      </c>
      <c r="T291" s="222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223" t="s">
        <v>139</v>
      </c>
      <c r="AT291" s="223" t="s">
        <v>135</v>
      </c>
      <c r="AU291" s="223" t="s">
        <v>83</v>
      </c>
      <c r="AY291" s="18" t="s">
        <v>133</v>
      </c>
      <c r="BE291" s="224">
        <f>IF(N291="základní",J291,0)</f>
        <v>6840.46</v>
      </c>
      <c r="BF291" s="224">
        <f>IF(N291="snížená",J291,0)</f>
        <v>0</v>
      </c>
      <c r="BG291" s="224">
        <f>IF(N291="zákl. přenesená",J291,0)</f>
        <v>0</v>
      </c>
      <c r="BH291" s="224">
        <f>IF(N291="sníž. přenesená",J291,0)</f>
        <v>0</v>
      </c>
      <c r="BI291" s="224">
        <f>IF(N291="nulová",J291,0)</f>
        <v>0</v>
      </c>
      <c r="BJ291" s="18" t="s">
        <v>81</v>
      </c>
      <c r="BK291" s="224">
        <f>ROUND(I291*H291,2)</f>
        <v>6840.46</v>
      </c>
      <c r="BL291" s="18" t="s">
        <v>139</v>
      </c>
      <c r="BM291" s="223" t="s">
        <v>265</v>
      </c>
    </row>
    <row r="292" s="13" customFormat="1">
      <c r="A292" s="13"/>
      <c r="B292" s="225"/>
      <c r="C292" s="226"/>
      <c r="D292" s="227" t="s">
        <v>141</v>
      </c>
      <c r="E292" s="228" t="s">
        <v>1</v>
      </c>
      <c r="F292" s="229" t="s">
        <v>142</v>
      </c>
      <c r="G292" s="226"/>
      <c r="H292" s="228" t="s">
        <v>1</v>
      </c>
      <c r="I292" s="226"/>
      <c r="J292" s="226"/>
      <c r="K292" s="226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141</v>
      </c>
      <c r="AU292" s="234" t="s">
        <v>83</v>
      </c>
      <c r="AV292" s="13" t="s">
        <v>81</v>
      </c>
      <c r="AW292" s="13" t="s">
        <v>29</v>
      </c>
      <c r="AX292" s="13" t="s">
        <v>73</v>
      </c>
      <c r="AY292" s="234" t="s">
        <v>133</v>
      </c>
    </row>
    <row r="293" s="13" customFormat="1">
      <c r="A293" s="13"/>
      <c r="B293" s="225"/>
      <c r="C293" s="226"/>
      <c r="D293" s="227" t="s">
        <v>141</v>
      </c>
      <c r="E293" s="228" t="s">
        <v>1</v>
      </c>
      <c r="F293" s="229" t="s">
        <v>236</v>
      </c>
      <c r="G293" s="226"/>
      <c r="H293" s="228" t="s">
        <v>1</v>
      </c>
      <c r="I293" s="226"/>
      <c r="J293" s="226"/>
      <c r="K293" s="226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141</v>
      </c>
      <c r="AU293" s="234" t="s">
        <v>83</v>
      </c>
      <c r="AV293" s="13" t="s">
        <v>81</v>
      </c>
      <c r="AW293" s="13" t="s">
        <v>29</v>
      </c>
      <c r="AX293" s="13" t="s">
        <v>73</v>
      </c>
      <c r="AY293" s="234" t="s">
        <v>133</v>
      </c>
    </row>
    <row r="294" s="13" customFormat="1">
      <c r="A294" s="13"/>
      <c r="B294" s="225"/>
      <c r="C294" s="226"/>
      <c r="D294" s="227" t="s">
        <v>141</v>
      </c>
      <c r="E294" s="228" t="s">
        <v>1</v>
      </c>
      <c r="F294" s="229" t="s">
        <v>182</v>
      </c>
      <c r="G294" s="226"/>
      <c r="H294" s="228" t="s">
        <v>1</v>
      </c>
      <c r="I294" s="226"/>
      <c r="J294" s="226"/>
      <c r="K294" s="226"/>
      <c r="L294" s="230"/>
      <c r="M294" s="231"/>
      <c r="N294" s="232"/>
      <c r="O294" s="232"/>
      <c r="P294" s="232"/>
      <c r="Q294" s="232"/>
      <c r="R294" s="232"/>
      <c r="S294" s="232"/>
      <c r="T294" s="23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4" t="s">
        <v>141</v>
      </c>
      <c r="AU294" s="234" t="s">
        <v>83</v>
      </c>
      <c r="AV294" s="13" t="s">
        <v>81</v>
      </c>
      <c r="AW294" s="13" t="s">
        <v>29</v>
      </c>
      <c r="AX294" s="13" t="s">
        <v>73</v>
      </c>
      <c r="AY294" s="234" t="s">
        <v>133</v>
      </c>
    </row>
    <row r="295" s="13" customFormat="1">
      <c r="A295" s="13"/>
      <c r="B295" s="225"/>
      <c r="C295" s="226"/>
      <c r="D295" s="227" t="s">
        <v>141</v>
      </c>
      <c r="E295" s="228" t="s">
        <v>1</v>
      </c>
      <c r="F295" s="229" t="s">
        <v>152</v>
      </c>
      <c r="G295" s="226"/>
      <c r="H295" s="228" t="s">
        <v>1</v>
      </c>
      <c r="I295" s="226"/>
      <c r="J295" s="226"/>
      <c r="K295" s="226"/>
      <c r="L295" s="230"/>
      <c r="M295" s="231"/>
      <c r="N295" s="232"/>
      <c r="O295" s="232"/>
      <c r="P295" s="232"/>
      <c r="Q295" s="232"/>
      <c r="R295" s="232"/>
      <c r="S295" s="232"/>
      <c r="T295" s="23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4" t="s">
        <v>141</v>
      </c>
      <c r="AU295" s="234" t="s">
        <v>83</v>
      </c>
      <c r="AV295" s="13" t="s">
        <v>81</v>
      </c>
      <c r="AW295" s="13" t="s">
        <v>29</v>
      </c>
      <c r="AX295" s="13" t="s">
        <v>73</v>
      </c>
      <c r="AY295" s="234" t="s">
        <v>133</v>
      </c>
    </row>
    <row r="296" s="13" customFormat="1">
      <c r="A296" s="13"/>
      <c r="B296" s="225"/>
      <c r="C296" s="226"/>
      <c r="D296" s="227" t="s">
        <v>141</v>
      </c>
      <c r="E296" s="228" t="s">
        <v>1</v>
      </c>
      <c r="F296" s="229" t="s">
        <v>237</v>
      </c>
      <c r="G296" s="226"/>
      <c r="H296" s="228" t="s">
        <v>1</v>
      </c>
      <c r="I296" s="226"/>
      <c r="J296" s="226"/>
      <c r="K296" s="226"/>
      <c r="L296" s="230"/>
      <c r="M296" s="231"/>
      <c r="N296" s="232"/>
      <c r="O296" s="232"/>
      <c r="P296" s="232"/>
      <c r="Q296" s="232"/>
      <c r="R296" s="232"/>
      <c r="S296" s="232"/>
      <c r="T296" s="23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4" t="s">
        <v>141</v>
      </c>
      <c r="AU296" s="234" t="s">
        <v>83</v>
      </c>
      <c r="AV296" s="13" t="s">
        <v>81</v>
      </c>
      <c r="AW296" s="13" t="s">
        <v>29</v>
      </c>
      <c r="AX296" s="13" t="s">
        <v>73</v>
      </c>
      <c r="AY296" s="234" t="s">
        <v>133</v>
      </c>
    </row>
    <row r="297" s="14" customFormat="1">
      <c r="A297" s="14"/>
      <c r="B297" s="235"/>
      <c r="C297" s="236"/>
      <c r="D297" s="227" t="s">
        <v>141</v>
      </c>
      <c r="E297" s="237" t="s">
        <v>1</v>
      </c>
      <c r="F297" s="238" t="s">
        <v>266</v>
      </c>
      <c r="G297" s="236"/>
      <c r="H297" s="239">
        <v>2.0099999999999998</v>
      </c>
      <c r="I297" s="236"/>
      <c r="J297" s="236"/>
      <c r="K297" s="236"/>
      <c r="L297" s="240"/>
      <c r="M297" s="241"/>
      <c r="N297" s="242"/>
      <c r="O297" s="242"/>
      <c r="P297" s="242"/>
      <c r="Q297" s="242"/>
      <c r="R297" s="242"/>
      <c r="S297" s="242"/>
      <c r="T297" s="243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4" t="s">
        <v>141</v>
      </c>
      <c r="AU297" s="244" t="s">
        <v>83</v>
      </c>
      <c r="AV297" s="14" t="s">
        <v>83</v>
      </c>
      <c r="AW297" s="14" t="s">
        <v>29</v>
      </c>
      <c r="AX297" s="14" t="s">
        <v>73</v>
      </c>
      <c r="AY297" s="244" t="s">
        <v>133</v>
      </c>
    </row>
    <row r="298" s="14" customFormat="1">
      <c r="A298" s="14"/>
      <c r="B298" s="235"/>
      <c r="C298" s="236"/>
      <c r="D298" s="227" t="s">
        <v>141</v>
      </c>
      <c r="E298" s="237" t="s">
        <v>1</v>
      </c>
      <c r="F298" s="238" t="s">
        <v>267</v>
      </c>
      <c r="G298" s="236"/>
      <c r="H298" s="239">
        <v>-0.18099999999999999</v>
      </c>
      <c r="I298" s="236"/>
      <c r="J298" s="236"/>
      <c r="K298" s="236"/>
      <c r="L298" s="240"/>
      <c r="M298" s="241"/>
      <c r="N298" s="242"/>
      <c r="O298" s="242"/>
      <c r="P298" s="242"/>
      <c r="Q298" s="242"/>
      <c r="R298" s="242"/>
      <c r="S298" s="242"/>
      <c r="T298" s="243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4" t="s">
        <v>141</v>
      </c>
      <c r="AU298" s="244" t="s">
        <v>83</v>
      </c>
      <c r="AV298" s="14" t="s">
        <v>83</v>
      </c>
      <c r="AW298" s="14" t="s">
        <v>29</v>
      </c>
      <c r="AX298" s="14" t="s">
        <v>73</v>
      </c>
      <c r="AY298" s="244" t="s">
        <v>133</v>
      </c>
    </row>
    <row r="299" s="15" customFormat="1">
      <c r="A299" s="15"/>
      <c r="B299" s="245"/>
      <c r="C299" s="246"/>
      <c r="D299" s="227" t="s">
        <v>141</v>
      </c>
      <c r="E299" s="247" t="s">
        <v>1</v>
      </c>
      <c r="F299" s="248" t="s">
        <v>146</v>
      </c>
      <c r="G299" s="246"/>
      <c r="H299" s="249">
        <v>1.829</v>
      </c>
      <c r="I299" s="246"/>
      <c r="J299" s="246"/>
      <c r="K299" s="246"/>
      <c r="L299" s="250"/>
      <c r="M299" s="251"/>
      <c r="N299" s="252"/>
      <c r="O299" s="252"/>
      <c r="P299" s="252"/>
      <c r="Q299" s="252"/>
      <c r="R299" s="252"/>
      <c r="S299" s="252"/>
      <c r="T299" s="253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54" t="s">
        <v>141</v>
      </c>
      <c r="AU299" s="254" t="s">
        <v>83</v>
      </c>
      <c r="AV299" s="15" t="s">
        <v>139</v>
      </c>
      <c r="AW299" s="15" t="s">
        <v>29</v>
      </c>
      <c r="AX299" s="15" t="s">
        <v>81</v>
      </c>
      <c r="AY299" s="254" t="s">
        <v>133</v>
      </c>
    </row>
    <row r="300" s="2" customFormat="1" ht="24.15" customHeight="1">
      <c r="A300" s="33"/>
      <c r="B300" s="34"/>
      <c r="C300" s="212" t="s">
        <v>7</v>
      </c>
      <c r="D300" s="212" t="s">
        <v>135</v>
      </c>
      <c r="E300" s="213" t="s">
        <v>268</v>
      </c>
      <c r="F300" s="214" t="s">
        <v>269</v>
      </c>
      <c r="G300" s="215" t="s">
        <v>180</v>
      </c>
      <c r="H300" s="216">
        <v>19.864000000000001</v>
      </c>
      <c r="I300" s="217">
        <v>522</v>
      </c>
      <c r="J300" s="217">
        <f>ROUND(I300*H300,2)</f>
        <v>10369.01</v>
      </c>
      <c r="K300" s="218"/>
      <c r="L300" s="39"/>
      <c r="M300" s="219" t="s">
        <v>1</v>
      </c>
      <c r="N300" s="220" t="s">
        <v>38</v>
      </c>
      <c r="O300" s="221">
        <v>0.377</v>
      </c>
      <c r="P300" s="221">
        <f>O300*H300</f>
        <v>7.4887280000000001</v>
      </c>
      <c r="Q300" s="221">
        <v>0.0053299999999999997</v>
      </c>
      <c r="R300" s="221">
        <f>Q300*H300</f>
        <v>0.10587512</v>
      </c>
      <c r="S300" s="221">
        <v>0</v>
      </c>
      <c r="T300" s="222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223" t="s">
        <v>139</v>
      </c>
      <c r="AT300" s="223" t="s">
        <v>135</v>
      </c>
      <c r="AU300" s="223" t="s">
        <v>83</v>
      </c>
      <c r="AY300" s="18" t="s">
        <v>133</v>
      </c>
      <c r="BE300" s="224">
        <f>IF(N300="základní",J300,0)</f>
        <v>10369.01</v>
      </c>
      <c r="BF300" s="224">
        <f>IF(N300="snížená",J300,0)</f>
        <v>0</v>
      </c>
      <c r="BG300" s="224">
        <f>IF(N300="zákl. přenesená",J300,0)</f>
        <v>0</v>
      </c>
      <c r="BH300" s="224">
        <f>IF(N300="sníž. přenesená",J300,0)</f>
        <v>0</v>
      </c>
      <c r="BI300" s="224">
        <f>IF(N300="nulová",J300,0)</f>
        <v>0</v>
      </c>
      <c r="BJ300" s="18" t="s">
        <v>81</v>
      </c>
      <c r="BK300" s="224">
        <f>ROUND(I300*H300,2)</f>
        <v>10369.01</v>
      </c>
      <c r="BL300" s="18" t="s">
        <v>139</v>
      </c>
      <c r="BM300" s="223" t="s">
        <v>270</v>
      </c>
    </row>
    <row r="301" s="13" customFormat="1">
      <c r="A301" s="13"/>
      <c r="B301" s="225"/>
      <c r="C301" s="226"/>
      <c r="D301" s="227" t="s">
        <v>141</v>
      </c>
      <c r="E301" s="228" t="s">
        <v>1</v>
      </c>
      <c r="F301" s="229" t="s">
        <v>142</v>
      </c>
      <c r="G301" s="226"/>
      <c r="H301" s="228" t="s">
        <v>1</v>
      </c>
      <c r="I301" s="226"/>
      <c r="J301" s="226"/>
      <c r="K301" s="226"/>
      <c r="L301" s="230"/>
      <c r="M301" s="231"/>
      <c r="N301" s="232"/>
      <c r="O301" s="232"/>
      <c r="P301" s="232"/>
      <c r="Q301" s="232"/>
      <c r="R301" s="232"/>
      <c r="S301" s="232"/>
      <c r="T301" s="23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4" t="s">
        <v>141</v>
      </c>
      <c r="AU301" s="234" t="s">
        <v>83</v>
      </c>
      <c r="AV301" s="13" t="s">
        <v>81</v>
      </c>
      <c r="AW301" s="13" t="s">
        <v>29</v>
      </c>
      <c r="AX301" s="13" t="s">
        <v>73</v>
      </c>
      <c r="AY301" s="234" t="s">
        <v>133</v>
      </c>
    </row>
    <row r="302" s="13" customFormat="1">
      <c r="A302" s="13"/>
      <c r="B302" s="225"/>
      <c r="C302" s="226"/>
      <c r="D302" s="227" t="s">
        <v>141</v>
      </c>
      <c r="E302" s="228" t="s">
        <v>1</v>
      </c>
      <c r="F302" s="229" t="s">
        <v>236</v>
      </c>
      <c r="G302" s="226"/>
      <c r="H302" s="228" t="s">
        <v>1</v>
      </c>
      <c r="I302" s="226"/>
      <c r="J302" s="226"/>
      <c r="K302" s="226"/>
      <c r="L302" s="230"/>
      <c r="M302" s="231"/>
      <c r="N302" s="232"/>
      <c r="O302" s="232"/>
      <c r="P302" s="232"/>
      <c r="Q302" s="232"/>
      <c r="R302" s="232"/>
      <c r="S302" s="232"/>
      <c r="T302" s="23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4" t="s">
        <v>141</v>
      </c>
      <c r="AU302" s="234" t="s">
        <v>83</v>
      </c>
      <c r="AV302" s="13" t="s">
        <v>81</v>
      </c>
      <c r="AW302" s="13" t="s">
        <v>29</v>
      </c>
      <c r="AX302" s="13" t="s">
        <v>73</v>
      </c>
      <c r="AY302" s="234" t="s">
        <v>133</v>
      </c>
    </row>
    <row r="303" s="13" customFormat="1">
      <c r="A303" s="13"/>
      <c r="B303" s="225"/>
      <c r="C303" s="226"/>
      <c r="D303" s="227" t="s">
        <v>141</v>
      </c>
      <c r="E303" s="228" t="s">
        <v>1</v>
      </c>
      <c r="F303" s="229" t="s">
        <v>182</v>
      </c>
      <c r="G303" s="226"/>
      <c r="H303" s="228" t="s">
        <v>1</v>
      </c>
      <c r="I303" s="226"/>
      <c r="J303" s="226"/>
      <c r="K303" s="226"/>
      <c r="L303" s="230"/>
      <c r="M303" s="231"/>
      <c r="N303" s="232"/>
      <c r="O303" s="232"/>
      <c r="P303" s="232"/>
      <c r="Q303" s="232"/>
      <c r="R303" s="232"/>
      <c r="S303" s="232"/>
      <c r="T303" s="23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4" t="s">
        <v>141</v>
      </c>
      <c r="AU303" s="234" t="s">
        <v>83</v>
      </c>
      <c r="AV303" s="13" t="s">
        <v>81</v>
      </c>
      <c r="AW303" s="13" t="s">
        <v>29</v>
      </c>
      <c r="AX303" s="13" t="s">
        <v>73</v>
      </c>
      <c r="AY303" s="234" t="s">
        <v>133</v>
      </c>
    </row>
    <row r="304" s="13" customFormat="1">
      <c r="A304" s="13"/>
      <c r="B304" s="225"/>
      <c r="C304" s="226"/>
      <c r="D304" s="227" t="s">
        <v>141</v>
      </c>
      <c r="E304" s="228" t="s">
        <v>1</v>
      </c>
      <c r="F304" s="229" t="s">
        <v>152</v>
      </c>
      <c r="G304" s="226"/>
      <c r="H304" s="228" t="s">
        <v>1</v>
      </c>
      <c r="I304" s="226"/>
      <c r="J304" s="226"/>
      <c r="K304" s="226"/>
      <c r="L304" s="230"/>
      <c r="M304" s="231"/>
      <c r="N304" s="232"/>
      <c r="O304" s="232"/>
      <c r="P304" s="232"/>
      <c r="Q304" s="232"/>
      <c r="R304" s="232"/>
      <c r="S304" s="232"/>
      <c r="T304" s="23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4" t="s">
        <v>141</v>
      </c>
      <c r="AU304" s="234" t="s">
        <v>83</v>
      </c>
      <c r="AV304" s="13" t="s">
        <v>81</v>
      </c>
      <c r="AW304" s="13" t="s">
        <v>29</v>
      </c>
      <c r="AX304" s="13" t="s">
        <v>73</v>
      </c>
      <c r="AY304" s="234" t="s">
        <v>133</v>
      </c>
    </row>
    <row r="305" s="13" customFormat="1">
      <c r="A305" s="13"/>
      <c r="B305" s="225"/>
      <c r="C305" s="226"/>
      <c r="D305" s="227" t="s">
        <v>141</v>
      </c>
      <c r="E305" s="228" t="s">
        <v>1</v>
      </c>
      <c r="F305" s="229" t="s">
        <v>237</v>
      </c>
      <c r="G305" s="226"/>
      <c r="H305" s="228" t="s">
        <v>1</v>
      </c>
      <c r="I305" s="226"/>
      <c r="J305" s="226"/>
      <c r="K305" s="226"/>
      <c r="L305" s="230"/>
      <c r="M305" s="231"/>
      <c r="N305" s="232"/>
      <c r="O305" s="232"/>
      <c r="P305" s="232"/>
      <c r="Q305" s="232"/>
      <c r="R305" s="232"/>
      <c r="S305" s="232"/>
      <c r="T305" s="23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4" t="s">
        <v>141</v>
      </c>
      <c r="AU305" s="234" t="s">
        <v>83</v>
      </c>
      <c r="AV305" s="13" t="s">
        <v>81</v>
      </c>
      <c r="AW305" s="13" t="s">
        <v>29</v>
      </c>
      <c r="AX305" s="13" t="s">
        <v>73</v>
      </c>
      <c r="AY305" s="234" t="s">
        <v>133</v>
      </c>
    </row>
    <row r="306" s="14" customFormat="1">
      <c r="A306" s="14"/>
      <c r="B306" s="235"/>
      <c r="C306" s="236"/>
      <c r="D306" s="227" t="s">
        <v>141</v>
      </c>
      <c r="E306" s="237" t="s">
        <v>1</v>
      </c>
      <c r="F306" s="238" t="s">
        <v>271</v>
      </c>
      <c r="G306" s="236"/>
      <c r="H306" s="239">
        <v>16</v>
      </c>
      <c r="I306" s="236"/>
      <c r="J306" s="236"/>
      <c r="K306" s="236"/>
      <c r="L306" s="240"/>
      <c r="M306" s="241"/>
      <c r="N306" s="242"/>
      <c r="O306" s="242"/>
      <c r="P306" s="242"/>
      <c r="Q306" s="242"/>
      <c r="R306" s="242"/>
      <c r="S306" s="242"/>
      <c r="T306" s="243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4" t="s">
        <v>141</v>
      </c>
      <c r="AU306" s="244" t="s">
        <v>83</v>
      </c>
      <c r="AV306" s="14" t="s">
        <v>83</v>
      </c>
      <c r="AW306" s="14" t="s">
        <v>29</v>
      </c>
      <c r="AX306" s="14" t="s">
        <v>73</v>
      </c>
      <c r="AY306" s="244" t="s">
        <v>133</v>
      </c>
    </row>
    <row r="307" s="14" customFormat="1">
      <c r="A307" s="14"/>
      <c r="B307" s="235"/>
      <c r="C307" s="236"/>
      <c r="D307" s="227" t="s">
        <v>141</v>
      </c>
      <c r="E307" s="237" t="s">
        <v>1</v>
      </c>
      <c r="F307" s="238" t="s">
        <v>272</v>
      </c>
      <c r="G307" s="236"/>
      <c r="H307" s="239">
        <v>3.0139999999999998</v>
      </c>
      <c r="I307" s="236"/>
      <c r="J307" s="236"/>
      <c r="K307" s="236"/>
      <c r="L307" s="240"/>
      <c r="M307" s="241"/>
      <c r="N307" s="242"/>
      <c r="O307" s="242"/>
      <c r="P307" s="242"/>
      <c r="Q307" s="242"/>
      <c r="R307" s="242"/>
      <c r="S307" s="242"/>
      <c r="T307" s="243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4" t="s">
        <v>141</v>
      </c>
      <c r="AU307" s="244" t="s">
        <v>83</v>
      </c>
      <c r="AV307" s="14" t="s">
        <v>83</v>
      </c>
      <c r="AW307" s="14" t="s">
        <v>29</v>
      </c>
      <c r="AX307" s="14" t="s">
        <v>73</v>
      </c>
      <c r="AY307" s="244" t="s">
        <v>133</v>
      </c>
    </row>
    <row r="308" s="14" customFormat="1">
      <c r="A308" s="14"/>
      <c r="B308" s="235"/>
      <c r="C308" s="236"/>
      <c r="D308" s="227" t="s">
        <v>141</v>
      </c>
      <c r="E308" s="237" t="s">
        <v>1</v>
      </c>
      <c r="F308" s="238" t="s">
        <v>273</v>
      </c>
      <c r="G308" s="236"/>
      <c r="H308" s="239">
        <v>0.84999999999999998</v>
      </c>
      <c r="I308" s="236"/>
      <c r="J308" s="236"/>
      <c r="K308" s="236"/>
      <c r="L308" s="240"/>
      <c r="M308" s="241"/>
      <c r="N308" s="242"/>
      <c r="O308" s="242"/>
      <c r="P308" s="242"/>
      <c r="Q308" s="242"/>
      <c r="R308" s="242"/>
      <c r="S308" s="242"/>
      <c r="T308" s="243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4" t="s">
        <v>141</v>
      </c>
      <c r="AU308" s="244" t="s">
        <v>83</v>
      </c>
      <c r="AV308" s="14" t="s">
        <v>83</v>
      </c>
      <c r="AW308" s="14" t="s">
        <v>29</v>
      </c>
      <c r="AX308" s="14" t="s">
        <v>73</v>
      </c>
      <c r="AY308" s="244" t="s">
        <v>133</v>
      </c>
    </row>
    <row r="309" s="15" customFormat="1">
      <c r="A309" s="15"/>
      <c r="B309" s="245"/>
      <c r="C309" s="246"/>
      <c r="D309" s="227" t="s">
        <v>141</v>
      </c>
      <c r="E309" s="247" t="s">
        <v>1</v>
      </c>
      <c r="F309" s="248" t="s">
        <v>146</v>
      </c>
      <c r="G309" s="246"/>
      <c r="H309" s="249">
        <v>19.864000000000001</v>
      </c>
      <c r="I309" s="246"/>
      <c r="J309" s="246"/>
      <c r="K309" s="246"/>
      <c r="L309" s="250"/>
      <c r="M309" s="251"/>
      <c r="N309" s="252"/>
      <c r="O309" s="252"/>
      <c r="P309" s="252"/>
      <c r="Q309" s="252"/>
      <c r="R309" s="252"/>
      <c r="S309" s="252"/>
      <c r="T309" s="253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54" t="s">
        <v>141</v>
      </c>
      <c r="AU309" s="254" t="s">
        <v>83</v>
      </c>
      <c r="AV309" s="15" t="s">
        <v>139</v>
      </c>
      <c r="AW309" s="15" t="s">
        <v>29</v>
      </c>
      <c r="AX309" s="15" t="s">
        <v>81</v>
      </c>
      <c r="AY309" s="254" t="s">
        <v>133</v>
      </c>
    </row>
    <row r="310" s="2" customFormat="1" ht="24.15" customHeight="1">
      <c r="A310" s="33"/>
      <c r="B310" s="34"/>
      <c r="C310" s="212" t="s">
        <v>274</v>
      </c>
      <c r="D310" s="212" t="s">
        <v>135</v>
      </c>
      <c r="E310" s="213" t="s">
        <v>275</v>
      </c>
      <c r="F310" s="214" t="s">
        <v>276</v>
      </c>
      <c r="G310" s="215" t="s">
        <v>180</v>
      </c>
      <c r="H310" s="216">
        <v>19.864000000000001</v>
      </c>
      <c r="I310" s="217">
        <v>132</v>
      </c>
      <c r="J310" s="217">
        <f>ROUND(I310*H310,2)</f>
        <v>2622.0500000000002</v>
      </c>
      <c r="K310" s="218"/>
      <c r="L310" s="39"/>
      <c r="M310" s="219" t="s">
        <v>1</v>
      </c>
      <c r="N310" s="220" t="s">
        <v>38</v>
      </c>
      <c r="O310" s="221">
        <v>0.22500000000000001</v>
      </c>
      <c r="P310" s="221">
        <f>O310*H310</f>
        <v>4.4694000000000003</v>
      </c>
      <c r="Q310" s="221">
        <v>0</v>
      </c>
      <c r="R310" s="221">
        <f>Q310*H310</f>
        <v>0</v>
      </c>
      <c r="S310" s="221">
        <v>0</v>
      </c>
      <c r="T310" s="222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223" t="s">
        <v>139</v>
      </c>
      <c r="AT310" s="223" t="s">
        <v>135</v>
      </c>
      <c r="AU310" s="223" t="s">
        <v>83</v>
      </c>
      <c r="AY310" s="18" t="s">
        <v>133</v>
      </c>
      <c r="BE310" s="224">
        <f>IF(N310="základní",J310,0)</f>
        <v>2622.0500000000002</v>
      </c>
      <c r="BF310" s="224">
        <f>IF(N310="snížená",J310,0)</f>
        <v>0</v>
      </c>
      <c r="BG310" s="224">
        <f>IF(N310="zákl. přenesená",J310,0)</f>
        <v>0</v>
      </c>
      <c r="BH310" s="224">
        <f>IF(N310="sníž. přenesená",J310,0)</f>
        <v>0</v>
      </c>
      <c r="BI310" s="224">
        <f>IF(N310="nulová",J310,0)</f>
        <v>0</v>
      </c>
      <c r="BJ310" s="18" t="s">
        <v>81</v>
      </c>
      <c r="BK310" s="224">
        <f>ROUND(I310*H310,2)</f>
        <v>2622.0500000000002</v>
      </c>
      <c r="BL310" s="18" t="s">
        <v>139</v>
      </c>
      <c r="BM310" s="223" t="s">
        <v>277</v>
      </c>
    </row>
    <row r="311" s="2" customFormat="1" ht="24.15" customHeight="1">
      <c r="A311" s="33"/>
      <c r="B311" s="34"/>
      <c r="C311" s="212" t="s">
        <v>278</v>
      </c>
      <c r="D311" s="212" t="s">
        <v>135</v>
      </c>
      <c r="E311" s="213" t="s">
        <v>279</v>
      </c>
      <c r="F311" s="214" t="s">
        <v>280</v>
      </c>
      <c r="G311" s="215" t="s">
        <v>180</v>
      </c>
      <c r="H311" s="216">
        <v>19.864000000000001</v>
      </c>
      <c r="I311" s="217">
        <v>195</v>
      </c>
      <c r="J311" s="217">
        <f>ROUND(I311*H311,2)</f>
        <v>3873.48</v>
      </c>
      <c r="K311" s="218"/>
      <c r="L311" s="39"/>
      <c r="M311" s="219" t="s">
        <v>1</v>
      </c>
      <c r="N311" s="220" t="s">
        <v>38</v>
      </c>
      <c r="O311" s="221">
        <v>0.20000000000000001</v>
      </c>
      <c r="P311" s="221">
        <f>O311*H311</f>
        <v>3.9728000000000003</v>
      </c>
      <c r="Q311" s="221">
        <v>0.00088000000000000003</v>
      </c>
      <c r="R311" s="221">
        <f>Q311*H311</f>
        <v>0.017480320000000001</v>
      </c>
      <c r="S311" s="221">
        <v>0</v>
      </c>
      <c r="T311" s="222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223" t="s">
        <v>139</v>
      </c>
      <c r="AT311" s="223" t="s">
        <v>135</v>
      </c>
      <c r="AU311" s="223" t="s">
        <v>83</v>
      </c>
      <c r="AY311" s="18" t="s">
        <v>133</v>
      </c>
      <c r="BE311" s="224">
        <f>IF(N311="základní",J311,0)</f>
        <v>3873.48</v>
      </c>
      <c r="BF311" s="224">
        <f>IF(N311="snížená",J311,0)</f>
        <v>0</v>
      </c>
      <c r="BG311" s="224">
        <f>IF(N311="zákl. přenesená",J311,0)</f>
        <v>0</v>
      </c>
      <c r="BH311" s="224">
        <f>IF(N311="sníž. přenesená",J311,0)</f>
        <v>0</v>
      </c>
      <c r="BI311" s="224">
        <f>IF(N311="nulová",J311,0)</f>
        <v>0</v>
      </c>
      <c r="BJ311" s="18" t="s">
        <v>81</v>
      </c>
      <c r="BK311" s="224">
        <f>ROUND(I311*H311,2)</f>
        <v>3873.48</v>
      </c>
      <c r="BL311" s="18" t="s">
        <v>139</v>
      </c>
      <c r="BM311" s="223" t="s">
        <v>281</v>
      </c>
    </row>
    <row r="312" s="2" customFormat="1" ht="24.15" customHeight="1">
      <c r="A312" s="33"/>
      <c r="B312" s="34"/>
      <c r="C312" s="212" t="s">
        <v>282</v>
      </c>
      <c r="D312" s="212" t="s">
        <v>135</v>
      </c>
      <c r="E312" s="213" t="s">
        <v>283</v>
      </c>
      <c r="F312" s="214" t="s">
        <v>284</v>
      </c>
      <c r="G312" s="215" t="s">
        <v>180</v>
      </c>
      <c r="H312" s="216">
        <v>19.864000000000001</v>
      </c>
      <c r="I312" s="217">
        <v>61.299999999999997</v>
      </c>
      <c r="J312" s="217">
        <f>ROUND(I312*H312,2)</f>
        <v>1217.6600000000001</v>
      </c>
      <c r="K312" s="218"/>
      <c r="L312" s="39"/>
      <c r="M312" s="219" t="s">
        <v>1</v>
      </c>
      <c r="N312" s="220" t="s">
        <v>38</v>
      </c>
      <c r="O312" s="221">
        <v>0.105</v>
      </c>
      <c r="P312" s="221">
        <f>O312*H312</f>
        <v>2.0857199999999998</v>
      </c>
      <c r="Q312" s="221">
        <v>0</v>
      </c>
      <c r="R312" s="221">
        <f>Q312*H312</f>
        <v>0</v>
      </c>
      <c r="S312" s="221">
        <v>0</v>
      </c>
      <c r="T312" s="222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223" t="s">
        <v>139</v>
      </c>
      <c r="AT312" s="223" t="s">
        <v>135</v>
      </c>
      <c r="AU312" s="223" t="s">
        <v>83</v>
      </c>
      <c r="AY312" s="18" t="s">
        <v>133</v>
      </c>
      <c r="BE312" s="224">
        <f>IF(N312="základní",J312,0)</f>
        <v>1217.6600000000001</v>
      </c>
      <c r="BF312" s="224">
        <f>IF(N312="snížená",J312,0)</f>
        <v>0</v>
      </c>
      <c r="BG312" s="224">
        <f>IF(N312="zákl. přenesená",J312,0)</f>
        <v>0</v>
      </c>
      <c r="BH312" s="224">
        <f>IF(N312="sníž. přenesená",J312,0)</f>
        <v>0</v>
      </c>
      <c r="BI312" s="224">
        <f>IF(N312="nulová",J312,0)</f>
        <v>0</v>
      </c>
      <c r="BJ312" s="18" t="s">
        <v>81</v>
      </c>
      <c r="BK312" s="224">
        <f>ROUND(I312*H312,2)</f>
        <v>1217.6600000000001</v>
      </c>
      <c r="BL312" s="18" t="s">
        <v>139</v>
      </c>
      <c r="BM312" s="223" t="s">
        <v>285</v>
      </c>
    </row>
    <row r="313" s="2" customFormat="1" ht="16.5" customHeight="1">
      <c r="A313" s="33"/>
      <c r="B313" s="34"/>
      <c r="C313" s="212" t="s">
        <v>286</v>
      </c>
      <c r="D313" s="212" t="s">
        <v>135</v>
      </c>
      <c r="E313" s="213" t="s">
        <v>287</v>
      </c>
      <c r="F313" s="214" t="s">
        <v>288</v>
      </c>
      <c r="G313" s="215" t="s">
        <v>169</v>
      </c>
      <c r="H313" s="216">
        <v>0.083000000000000004</v>
      </c>
      <c r="I313" s="217">
        <v>49900</v>
      </c>
      <c r="J313" s="217">
        <f>ROUND(I313*H313,2)</f>
        <v>4141.6999999999998</v>
      </c>
      <c r="K313" s="218"/>
      <c r="L313" s="39"/>
      <c r="M313" s="219" t="s">
        <v>1</v>
      </c>
      <c r="N313" s="220" t="s">
        <v>38</v>
      </c>
      <c r="O313" s="221">
        <v>15.211</v>
      </c>
      <c r="P313" s="221">
        <f>O313*H313</f>
        <v>1.262513</v>
      </c>
      <c r="Q313" s="221">
        <v>1.06277</v>
      </c>
      <c r="R313" s="221">
        <f>Q313*H313</f>
        <v>0.088209910000000002</v>
      </c>
      <c r="S313" s="221">
        <v>0</v>
      </c>
      <c r="T313" s="222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223" t="s">
        <v>139</v>
      </c>
      <c r="AT313" s="223" t="s">
        <v>135</v>
      </c>
      <c r="AU313" s="223" t="s">
        <v>83</v>
      </c>
      <c r="AY313" s="18" t="s">
        <v>133</v>
      </c>
      <c r="BE313" s="224">
        <f>IF(N313="základní",J313,0)</f>
        <v>4141.6999999999998</v>
      </c>
      <c r="BF313" s="224">
        <f>IF(N313="snížená",J313,0)</f>
        <v>0</v>
      </c>
      <c r="BG313" s="224">
        <f>IF(N313="zákl. přenesená",J313,0)</f>
        <v>0</v>
      </c>
      <c r="BH313" s="224">
        <f>IF(N313="sníž. přenesená",J313,0)</f>
        <v>0</v>
      </c>
      <c r="BI313" s="224">
        <f>IF(N313="nulová",J313,0)</f>
        <v>0</v>
      </c>
      <c r="BJ313" s="18" t="s">
        <v>81</v>
      </c>
      <c r="BK313" s="224">
        <f>ROUND(I313*H313,2)</f>
        <v>4141.6999999999998</v>
      </c>
      <c r="BL313" s="18" t="s">
        <v>139</v>
      </c>
      <c r="BM313" s="223" t="s">
        <v>289</v>
      </c>
    </row>
    <row r="314" s="13" customFormat="1">
      <c r="A314" s="13"/>
      <c r="B314" s="225"/>
      <c r="C314" s="226"/>
      <c r="D314" s="227" t="s">
        <v>141</v>
      </c>
      <c r="E314" s="228" t="s">
        <v>1</v>
      </c>
      <c r="F314" s="229" t="s">
        <v>142</v>
      </c>
      <c r="G314" s="226"/>
      <c r="H314" s="228" t="s">
        <v>1</v>
      </c>
      <c r="I314" s="226"/>
      <c r="J314" s="226"/>
      <c r="K314" s="226"/>
      <c r="L314" s="230"/>
      <c r="M314" s="231"/>
      <c r="N314" s="232"/>
      <c r="O314" s="232"/>
      <c r="P314" s="232"/>
      <c r="Q314" s="232"/>
      <c r="R314" s="232"/>
      <c r="S314" s="232"/>
      <c r="T314" s="23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4" t="s">
        <v>141</v>
      </c>
      <c r="AU314" s="234" t="s">
        <v>83</v>
      </c>
      <c r="AV314" s="13" t="s">
        <v>81</v>
      </c>
      <c r="AW314" s="13" t="s">
        <v>29</v>
      </c>
      <c r="AX314" s="13" t="s">
        <v>73</v>
      </c>
      <c r="AY314" s="234" t="s">
        <v>133</v>
      </c>
    </row>
    <row r="315" s="13" customFormat="1">
      <c r="A315" s="13"/>
      <c r="B315" s="225"/>
      <c r="C315" s="226"/>
      <c r="D315" s="227" t="s">
        <v>141</v>
      </c>
      <c r="E315" s="228" t="s">
        <v>1</v>
      </c>
      <c r="F315" s="229" t="s">
        <v>150</v>
      </c>
      <c r="G315" s="226"/>
      <c r="H315" s="228" t="s">
        <v>1</v>
      </c>
      <c r="I315" s="226"/>
      <c r="J315" s="226"/>
      <c r="K315" s="226"/>
      <c r="L315" s="230"/>
      <c r="M315" s="231"/>
      <c r="N315" s="232"/>
      <c r="O315" s="232"/>
      <c r="P315" s="232"/>
      <c r="Q315" s="232"/>
      <c r="R315" s="232"/>
      <c r="S315" s="232"/>
      <c r="T315" s="23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4" t="s">
        <v>141</v>
      </c>
      <c r="AU315" s="234" t="s">
        <v>83</v>
      </c>
      <c r="AV315" s="13" t="s">
        <v>81</v>
      </c>
      <c r="AW315" s="13" t="s">
        <v>29</v>
      </c>
      <c r="AX315" s="13" t="s">
        <v>73</v>
      </c>
      <c r="AY315" s="234" t="s">
        <v>133</v>
      </c>
    </row>
    <row r="316" s="13" customFormat="1">
      <c r="A316" s="13"/>
      <c r="B316" s="225"/>
      <c r="C316" s="226"/>
      <c r="D316" s="227" t="s">
        <v>141</v>
      </c>
      <c r="E316" s="228" t="s">
        <v>1</v>
      </c>
      <c r="F316" s="229" t="s">
        <v>151</v>
      </c>
      <c r="G316" s="226"/>
      <c r="H316" s="228" t="s">
        <v>1</v>
      </c>
      <c r="I316" s="226"/>
      <c r="J316" s="226"/>
      <c r="K316" s="226"/>
      <c r="L316" s="230"/>
      <c r="M316" s="231"/>
      <c r="N316" s="232"/>
      <c r="O316" s="232"/>
      <c r="P316" s="232"/>
      <c r="Q316" s="232"/>
      <c r="R316" s="232"/>
      <c r="S316" s="232"/>
      <c r="T316" s="23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4" t="s">
        <v>141</v>
      </c>
      <c r="AU316" s="234" t="s">
        <v>83</v>
      </c>
      <c r="AV316" s="13" t="s">
        <v>81</v>
      </c>
      <c r="AW316" s="13" t="s">
        <v>29</v>
      </c>
      <c r="AX316" s="13" t="s">
        <v>73</v>
      </c>
      <c r="AY316" s="234" t="s">
        <v>133</v>
      </c>
    </row>
    <row r="317" s="13" customFormat="1">
      <c r="A317" s="13"/>
      <c r="B317" s="225"/>
      <c r="C317" s="226"/>
      <c r="D317" s="227" t="s">
        <v>141</v>
      </c>
      <c r="E317" s="228" t="s">
        <v>1</v>
      </c>
      <c r="F317" s="229" t="s">
        <v>236</v>
      </c>
      <c r="G317" s="226"/>
      <c r="H317" s="228" t="s">
        <v>1</v>
      </c>
      <c r="I317" s="226"/>
      <c r="J317" s="226"/>
      <c r="K317" s="226"/>
      <c r="L317" s="230"/>
      <c r="M317" s="231"/>
      <c r="N317" s="232"/>
      <c r="O317" s="232"/>
      <c r="P317" s="232"/>
      <c r="Q317" s="232"/>
      <c r="R317" s="232"/>
      <c r="S317" s="232"/>
      <c r="T317" s="23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4" t="s">
        <v>141</v>
      </c>
      <c r="AU317" s="234" t="s">
        <v>83</v>
      </c>
      <c r="AV317" s="13" t="s">
        <v>81</v>
      </c>
      <c r="AW317" s="13" t="s">
        <v>29</v>
      </c>
      <c r="AX317" s="13" t="s">
        <v>73</v>
      </c>
      <c r="AY317" s="234" t="s">
        <v>133</v>
      </c>
    </row>
    <row r="318" s="13" customFormat="1">
      <c r="A318" s="13"/>
      <c r="B318" s="225"/>
      <c r="C318" s="226"/>
      <c r="D318" s="227" t="s">
        <v>141</v>
      </c>
      <c r="E318" s="228" t="s">
        <v>1</v>
      </c>
      <c r="F318" s="229" t="s">
        <v>152</v>
      </c>
      <c r="G318" s="226"/>
      <c r="H318" s="228" t="s">
        <v>1</v>
      </c>
      <c r="I318" s="226"/>
      <c r="J318" s="226"/>
      <c r="K318" s="226"/>
      <c r="L318" s="230"/>
      <c r="M318" s="231"/>
      <c r="N318" s="232"/>
      <c r="O318" s="232"/>
      <c r="P318" s="232"/>
      <c r="Q318" s="232"/>
      <c r="R318" s="232"/>
      <c r="S318" s="232"/>
      <c r="T318" s="23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141</v>
      </c>
      <c r="AU318" s="234" t="s">
        <v>83</v>
      </c>
      <c r="AV318" s="13" t="s">
        <v>81</v>
      </c>
      <c r="AW318" s="13" t="s">
        <v>29</v>
      </c>
      <c r="AX318" s="13" t="s">
        <v>73</v>
      </c>
      <c r="AY318" s="234" t="s">
        <v>133</v>
      </c>
    </row>
    <row r="319" s="13" customFormat="1">
      <c r="A319" s="13"/>
      <c r="B319" s="225"/>
      <c r="C319" s="226"/>
      <c r="D319" s="227" t="s">
        <v>141</v>
      </c>
      <c r="E319" s="228" t="s">
        <v>1</v>
      </c>
      <c r="F319" s="229" t="s">
        <v>258</v>
      </c>
      <c r="G319" s="226"/>
      <c r="H319" s="228" t="s">
        <v>1</v>
      </c>
      <c r="I319" s="226"/>
      <c r="J319" s="226"/>
      <c r="K319" s="226"/>
      <c r="L319" s="230"/>
      <c r="M319" s="231"/>
      <c r="N319" s="232"/>
      <c r="O319" s="232"/>
      <c r="P319" s="232"/>
      <c r="Q319" s="232"/>
      <c r="R319" s="232"/>
      <c r="S319" s="232"/>
      <c r="T319" s="23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4" t="s">
        <v>141</v>
      </c>
      <c r="AU319" s="234" t="s">
        <v>83</v>
      </c>
      <c r="AV319" s="13" t="s">
        <v>81</v>
      </c>
      <c r="AW319" s="13" t="s">
        <v>29</v>
      </c>
      <c r="AX319" s="13" t="s">
        <v>73</v>
      </c>
      <c r="AY319" s="234" t="s">
        <v>133</v>
      </c>
    </row>
    <row r="320" s="13" customFormat="1">
      <c r="A320" s="13"/>
      <c r="B320" s="225"/>
      <c r="C320" s="226"/>
      <c r="D320" s="227" t="s">
        <v>141</v>
      </c>
      <c r="E320" s="228" t="s">
        <v>1</v>
      </c>
      <c r="F320" s="229" t="s">
        <v>259</v>
      </c>
      <c r="G320" s="226"/>
      <c r="H320" s="228" t="s">
        <v>1</v>
      </c>
      <c r="I320" s="226"/>
      <c r="J320" s="226"/>
      <c r="K320" s="226"/>
      <c r="L320" s="230"/>
      <c r="M320" s="231"/>
      <c r="N320" s="232"/>
      <c r="O320" s="232"/>
      <c r="P320" s="232"/>
      <c r="Q320" s="232"/>
      <c r="R320" s="232"/>
      <c r="S320" s="232"/>
      <c r="T320" s="23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4" t="s">
        <v>141</v>
      </c>
      <c r="AU320" s="234" t="s">
        <v>83</v>
      </c>
      <c r="AV320" s="13" t="s">
        <v>81</v>
      </c>
      <c r="AW320" s="13" t="s">
        <v>29</v>
      </c>
      <c r="AX320" s="13" t="s">
        <v>73</v>
      </c>
      <c r="AY320" s="234" t="s">
        <v>133</v>
      </c>
    </row>
    <row r="321" s="14" customFormat="1">
      <c r="A321" s="14"/>
      <c r="B321" s="235"/>
      <c r="C321" s="236"/>
      <c r="D321" s="227" t="s">
        <v>141</v>
      </c>
      <c r="E321" s="237" t="s">
        <v>1</v>
      </c>
      <c r="F321" s="238" t="s">
        <v>290</v>
      </c>
      <c r="G321" s="236"/>
      <c r="H321" s="239">
        <v>0.083000000000000004</v>
      </c>
      <c r="I321" s="236"/>
      <c r="J321" s="236"/>
      <c r="K321" s="236"/>
      <c r="L321" s="240"/>
      <c r="M321" s="241"/>
      <c r="N321" s="242"/>
      <c r="O321" s="242"/>
      <c r="P321" s="242"/>
      <c r="Q321" s="242"/>
      <c r="R321" s="242"/>
      <c r="S321" s="242"/>
      <c r="T321" s="243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4" t="s">
        <v>141</v>
      </c>
      <c r="AU321" s="244" t="s">
        <v>83</v>
      </c>
      <c r="AV321" s="14" t="s">
        <v>83</v>
      </c>
      <c r="AW321" s="14" t="s">
        <v>29</v>
      </c>
      <c r="AX321" s="14" t="s">
        <v>73</v>
      </c>
      <c r="AY321" s="244" t="s">
        <v>133</v>
      </c>
    </row>
    <row r="322" s="15" customFormat="1">
      <c r="A322" s="15"/>
      <c r="B322" s="245"/>
      <c r="C322" s="246"/>
      <c r="D322" s="227" t="s">
        <v>141</v>
      </c>
      <c r="E322" s="247" t="s">
        <v>1</v>
      </c>
      <c r="F322" s="248" t="s">
        <v>146</v>
      </c>
      <c r="G322" s="246"/>
      <c r="H322" s="249">
        <v>0.083000000000000004</v>
      </c>
      <c r="I322" s="246"/>
      <c r="J322" s="246"/>
      <c r="K322" s="246"/>
      <c r="L322" s="250"/>
      <c r="M322" s="251"/>
      <c r="N322" s="252"/>
      <c r="O322" s="252"/>
      <c r="P322" s="252"/>
      <c r="Q322" s="252"/>
      <c r="R322" s="252"/>
      <c r="S322" s="252"/>
      <c r="T322" s="253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54" t="s">
        <v>141</v>
      </c>
      <c r="AU322" s="254" t="s">
        <v>83</v>
      </c>
      <c r="AV322" s="15" t="s">
        <v>139</v>
      </c>
      <c r="AW322" s="15" t="s">
        <v>29</v>
      </c>
      <c r="AX322" s="15" t="s">
        <v>81</v>
      </c>
      <c r="AY322" s="254" t="s">
        <v>133</v>
      </c>
    </row>
    <row r="323" s="12" customFormat="1" ht="22.8" customHeight="1">
      <c r="A323" s="12"/>
      <c r="B323" s="197"/>
      <c r="C323" s="198"/>
      <c r="D323" s="199" t="s">
        <v>72</v>
      </c>
      <c r="E323" s="210" t="s">
        <v>188</v>
      </c>
      <c r="F323" s="210" t="s">
        <v>291</v>
      </c>
      <c r="G323" s="198"/>
      <c r="H323" s="198"/>
      <c r="I323" s="198"/>
      <c r="J323" s="211">
        <f>BK323</f>
        <v>16778</v>
      </c>
      <c r="K323" s="198"/>
      <c r="L323" s="202"/>
      <c r="M323" s="203"/>
      <c r="N323" s="204"/>
      <c r="O323" s="204"/>
      <c r="P323" s="205">
        <f>SUM(P324:P350)</f>
        <v>24.020000000000003</v>
      </c>
      <c r="Q323" s="204"/>
      <c r="R323" s="205">
        <f>SUM(R324:R350)</f>
        <v>0.001</v>
      </c>
      <c r="S323" s="204"/>
      <c r="T323" s="206">
        <f>SUM(T324:T350)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07" t="s">
        <v>81</v>
      </c>
      <c r="AT323" s="208" t="s">
        <v>72</v>
      </c>
      <c r="AU323" s="208" t="s">
        <v>81</v>
      </c>
      <c r="AY323" s="207" t="s">
        <v>133</v>
      </c>
      <c r="BK323" s="209">
        <f>SUM(BK324:BK350)</f>
        <v>16778</v>
      </c>
    </row>
    <row r="324" s="2" customFormat="1" ht="37.8" customHeight="1">
      <c r="A324" s="33"/>
      <c r="B324" s="34"/>
      <c r="C324" s="212" t="s">
        <v>292</v>
      </c>
      <c r="D324" s="212" t="s">
        <v>135</v>
      </c>
      <c r="E324" s="213" t="s">
        <v>293</v>
      </c>
      <c r="F324" s="214" t="s">
        <v>294</v>
      </c>
      <c r="G324" s="215" t="s">
        <v>180</v>
      </c>
      <c r="H324" s="216">
        <v>60</v>
      </c>
      <c r="I324" s="217">
        <v>71.799999999999997</v>
      </c>
      <c r="J324" s="217">
        <f>ROUND(I324*H324,2)</f>
        <v>4308</v>
      </c>
      <c r="K324" s="218"/>
      <c r="L324" s="39"/>
      <c r="M324" s="219" t="s">
        <v>1</v>
      </c>
      <c r="N324" s="220" t="s">
        <v>38</v>
      </c>
      <c r="O324" s="221">
        <v>0.14000000000000001</v>
      </c>
      <c r="P324" s="221">
        <f>O324*H324</f>
        <v>8.4000000000000004</v>
      </c>
      <c r="Q324" s="221">
        <v>0</v>
      </c>
      <c r="R324" s="221">
        <f>Q324*H324</f>
        <v>0</v>
      </c>
      <c r="S324" s="221">
        <v>0</v>
      </c>
      <c r="T324" s="222">
        <f>S324*H324</f>
        <v>0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223" t="s">
        <v>139</v>
      </c>
      <c r="AT324" s="223" t="s">
        <v>135</v>
      </c>
      <c r="AU324" s="223" t="s">
        <v>83</v>
      </c>
      <c r="AY324" s="18" t="s">
        <v>133</v>
      </c>
      <c r="BE324" s="224">
        <f>IF(N324="základní",J324,0)</f>
        <v>4308</v>
      </c>
      <c r="BF324" s="224">
        <f>IF(N324="snížená",J324,0)</f>
        <v>0</v>
      </c>
      <c r="BG324" s="224">
        <f>IF(N324="zákl. přenesená",J324,0)</f>
        <v>0</v>
      </c>
      <c r="BH324" s="224">
        <f>IF(N324="sníž. přenesená",J324,0)</f>
        <v>0</v>
      </c>
      <c r="BI324" s="224">
        <f>IF(N324="nulová",J324,0)</f>
        <v>0</v>
      </c>
      <c r="BJ324" s="18" t="s">
        <v>81</v>
      </c>
      <c r="BK324" s="224">
        <f>ROUND(I324*H324,2)</f>
        <v>4308</v>
      </c>
      <c r="BL324" s="18" t="s">
        <v>139</v>
      </c>
      <c r="BM324" s="223" t="s">
        <v>295</v>
      </c>
    </row>
    <row r="325" s="13" customFormat="1">
      <c r="A325" s="13"/>
      <c r="B325" s="225"/>
      <c r="C325" s="226"/>
      <c r="D325" s="227" t="s">
        <v>141</v>
      </c>
      <c r="E325" s="228" t="s">
        <v>1</v>
      </c>
      <c r="F325" s="229" t="s">
        <v>142</v>
      </c>
      <c r="G325" s="226"/>
      <c r="H325" s="228" t="s">
        <v>1</v>
      </c>
      <c r="I325" s="226"/>
      <c r="J325" s="226"/>
      <c r="K325" s="226"/>
      <c r="L325" s="230"/>
      <c r="M325" s="231"/>
      <c r="N325" s="232"/>
      <c r="O325" s="232"/>
      <c r="P325" s="232"/>
      <c r="Q325" s="232"/>
      <c r="R325" s="232"/>
      <c r="S325" s="232"/>
      <c r="T325" s="23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4" t="s">
        <v>141</v>
      </c>
      <c r="AU325" s="234" t="s">
        <v>83</v>
      </c>
      <c r="AV325" s="13" t="s">
        <v>81</v>
      </c>
      <c r="AW325" s="13" t="s">
        <v>29</v>
      </c>
      <c r="AX325" s="13" t="s">
        <v>73</v>
      </c>
      <c r="AY325" s="234" t="s">
        <v>133</v>
      </c>
    </row>
    <row r="326" s="13" customFormat="1">
      <c r="A326" s="13"/>
      <c r="B326" s="225"/>
      <c r="C326" s="226"/>
      <c r="D326" s="227" t="s">
        <v>141</v>
      </c>
      <c r="E326" s="228" t="s">
        <v>1</v>
      </c>
      <c r="F326" s="229" t="s">
        <v>151</v>
      </c>
      <c r="G326" s="226"/>
      <c r="H326" s="228" t="s">
        <v>1</v>
      </c>
      <c r="I326" s="226"/>
      <c r="J326" s="226"/>
      <c r="K326" s="226"/>
      <c r="L326" s="230"/>
      <c r="M326" s="231"/>
      <c r="N326" s="232"/>
      <c r="O326" s="232"/>
      <c r="P326" s="232"/>
      <c r="Q326" s="232"/>
      <c r="R326" s="232"/>
      <c r="S326" s="232"/>
      <c r="T326" s="23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4" t="s">
        <v>141</v>
      </c>
      <c r="AU326" s="234" t="s">
        <v>83</v>
      </c>
      <c r="AV326" s="13" t="s">
        <v>81</v>
      </c>
      <c r="AW326" s="13" t="s">
        <v>29</v>
      </c>
      <c r="AX326" s="13" t="s">
        <v>73</v>
      </c>
      <c r="AY326" s="234" t="s">
        <v>133</v>
      </c>
    </row>
    <row r="327" s="13" customFormat="1">
      <c r="A327" s="13"/>
      <c r="B327" s="225"/>
      <c r="C327" s="226"/>
      <c r="D327" s="227" t="s">
        <v>141</v>
      </c>
      <c r="E327" s="228" t="s">
        <v>1</v>
      </c>
      <c r="F327" s="229" t="s">
        <v>152</v>
      </c>
      <c r="G327" s="226"/>
      <c r="H327" s="228" t="s">
        <v>1</v>
      </c>
      <c r="I327" s="226"/>
      <c r="J327" s="226"/>
      <c r="K327" s="226"/>
      <c r="L327" s="230"/>
      <c r="M327" s="231"/>
      <c r="N327" s="232"/>
      <c r="O327" s="232"/>
      <c r="P327" s="232"/>
      <c r="Q327" s="232"/>
      <c r="R327" s="232"/>
      <c r="S327" s="232"/>
      <c r="T327" s="23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4" t="s">
        <v>141</v>
      </c>
      <c r="AU327" s="234" t="s">
        <v>83</v>
      </c>
      <c r="AV327" s="13" t="s">
        <v>81</v>
      </c>
      <c r="AW327" s="13" t="s">
        <v>29</v>
      </c>
      <c r="AX327" s="13" t="s">
        <v>73</v>
      </c>
      <c r="AY327" s="234" t="s">
        <v>133</v>
      </c>
    </row>
    <row r="328" s="14" customFormat="1">
      <c r="A328" s="14"/>
      <c r="B328" s="235"/>
      <c r="C328" s="236"/>
      <c r="D328" s="227" t="s">
        <v>141</v>
      </c>
      <c r="E328" s="237" t="s">
        <v>1</v>
      </c>
      <c r="F328" s="238" t="s">
        <v>296</v>
      </c>
      <c r="G328" s="236"/>
      <c r="H328" s="239">
        <v>60</v>
      </c>
      <c r="I328" s="236"/>
      <c r="J328" s="236"/>
      <c r="K328" s="236"/>
      <c r="L328" s="240"/>
      <c r="M328" s="241"/>
      <c r="N328" s="242"/>
      <c r="O328" s="242"/>
      <c r="P328" s="242"/>
      <c r="Q328" s="242"/>
      <c r="R328" s="242"/>
      <c r="S328" s="242"/>
      <c r="T328" s="243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4" t="s">
        <v>141</v>
      </c>
      <c r="AU328" s="244" t="s">
        <v>83</v>
      </c>
      <c r="AV328" s="14" t="s">
        <v>83</v>
      </c>
      <c r="AW328" s="14" t="s">
        <v>29</v>
      </c>
      <c r="AX328" s="14" t="s">
        <v>73</v>
      </c>
      <c r="AY328" s="244" t="s">
        <v>133</v>
      </c>
    </row>
    <row r="329" s="15" customFormat="1">
      <c r="A329" s="15"/>
      <c r="B329" s="245"/>
      <c r="C329" s="246"/>
      <c r="D329" s="227" t="s">
        <v>141</v>
      </c>
      <c r="E329" s="247" t="s">
        <v>1</v>
      </c>
      <c r="F329" s="248" t="s">
        <v>146</v>
      </c>
      <c r="G329" s="246"/>
      <c r="H329" s="249">
        <v>60</v>
      </c>
      <c r="I329" s="246"/>
      <c r="J329" s="246"/>
      <c r="K329" s="246"/>
      <c r="L329" s="250"/>
      <c r="M329" s="251"/>
      <c r="N329" s="252"/>
      <c r="O329" s="252"/>
      <c r="P329" s="252"/>
      <c r="Q329" s="252"/>
      <c r="R329" s="252"/>
      <c r="S329" s="252"/>
      <c r="T329" s="253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54" t="s">
        <v>141</v>
      </c>
      <c r="AU329" s="254" t="s">
        <v>83</v>
      </c>
      <c r="AV329" s="15" t="s">
        <v>139</v>
      </c>
      <c r="AW329" s="15" t="s">
        <v>29</v>
      </c>
      <c r="AX329" s="15" t="s">
        <v>81</v>
      </c>
      <c r="AY329" s="254" t="s">
        <v>133</v>
      </c>
    </row>
    <row r="330" s="2" customFormat="1" ht="33" customHeight="1">
      <c r="A330" s="33"/>
      <c r="B330" s="34"/>
      <c r="C330" s="212" t="s">
        <v>297</v>
      </c>
      <c r="D330" s="212" t="s">
        <v>135</v>
      </c>
      <c r="E330" s="213" t="s">
        <v>298</v>
      </c>
      <c r="F330" s="214" t="s">
        <v>299</v>
      </c>
      <c r="G330" s="215" t="s">
        <v>180</v>
      </c>
      <c r="H330" s="216">
        <v>3600</v>
      </c>
      <c r="I330" s="217">
        <v>0.88</v>
      </c>
      <c r="J330" s="217">
        <f>ROUND(I330*H330,2)</f>
        <v>3168</v>
      </c>
      <c r="K330" s="218"/>
      <c r="L330" s="39"/>
      <c r="M330" s="219" t="s">
        <v>1</v>
      </c>
      <c r="N330" s="220" t="s">
        <v>38</v>
      </c>
      <c r="O330" s="221">
        <v>0</v>
      </c>
      <c r="P330" s="221">
        <f>O330*H330</f>
        <v>0</v>
      </c>
      <c r="Q330" s="221">
        <v>0</v>
      </c>
      <c r="R330" s="221">
        <f>Q330*H330</f>
        <v>0</v>
      </c>
      <c r="S330" s="221">
        <v>0</v>
      </c>
      <c r="T330" s="222">
        <f>S330*H330</f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223" t="s">
        <v>139</v>
      </c>
      <c r="AT330" s="223" t="s">
        <v>135</v>
      </c>
      <c r="AU330" s="223" t="s">
        <v>83</v>
      </c>
      <c r="AY330" s="18" t="s">
        <v>133</v>
      </c>
      <c r="BE330" s="224">
        <f>IF(N330="základní",J330,0)</f>
        <v>3168</v>
      </c>
      <c r="BF330" s="224">
        <f>IF(N330="snížená",J330,0)</f>
        <v>0</v>
      </c>
      <c r="BG330" s="224">
        <f>IF(N330="zákl. přenesená",J330,0)</f>
        <v>0</v>
      </c>
      <c r="BH330" s="224">
        <f>IF(N330="sníž. přenesená",J330,0)</f>
        <v>0</v>
      </c>
      <c r="BI330" s="224">
        <f>IF(N330="nulová",J330,0)</f>
        <v>0</v>
      </c>
      <c r="BJ330" s="18" t="s">
        <v>81</v>
      </c>
      <c r="BK330" s="224">
        <f>ROUND(I330*H330,2)</f>
        <v>3168</v>
      </c>
      <c r="BL330" s="18" t="s">
        <v>139</v>
      </c>
      <c r="BM330" s="223" t="s">
        <v>300</v>
      </c>
    </row>
    <row r="331" s="14" customFormat="1">
      <c r="A331" s="14"/>
      <c r="B331" s="235"/>
      <c r="C331" s="236"/>
      <c r="D331" s="227" t="s">
        <v>141</v>
      </c>
      <c r="E331" s="236"/>
      <c r="F331" s="238" t="s">
        <v>301</v>
      </c>
      <c r="G331" s="236"/>
      <c r="H331" s="239">
        <v>3600</v>
      </c>
      <c r="I331" s="236"/>
      <c r="J331" s="236"/>
      <c r="K331" s="236"/>
      <c r="L331" s="240"/>
      <c r="M331" s="241"/>
      <c r="N331" s="242"/>
      <c r="O331" s="242"/>
      <c r="P331" s="242"/>
      <c r="Q331" s="242"/>
      <c r="R331" s="242"/>
      <c r="S331" s="242"/>
      <c r="T331" s="243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4" t="s">
        <v>141</v>
      </c>
      <c r="AU331" s="244" t="s">
        <v>83</v>
      </c>
      <c r="AV331" s="14" t="s">
        <v>83</v>
      </c>
      <c r="AW331" s="14" t="s">
        <v>4</v>
      </c>
      <c r="AX331" s="14" t="s">
        <v>81</v>
      </c>
      <c r="AY331" s="244" t="s">
        <v>133</v>
      </c>
    </row>
    <row r="332" s="2" customFormat="1" ht="37.8" customHeight="1">
      <c r="A332" s="33"/>
      <c r="B332" s="34"/>
      <c r="C332" s="212" t="s">
        <v>302</v>
      </c>
      <c r="D332" s="212" t="s">
        <v>135</v>
      </c>
      <c r="E332" s="213" t="s">
        <v>303</v>
      </c>
      <c r="F332" s="214" t="s">
        <v>304</v>
      </c>
      <c r="G332" s="215" t="s">
        <v>180</v>
      </c>
      <c r="H332" s="216">
        <v>60</v>
      </c>
      <c r="I332" s="217">
        <v>43.200000000000003</v>
      </c>
      <c r="J332" s="217">
        <f>ROUND(I332*H332,2)</f>
        <v>2592</v>
      </c>
      <c r="K332" s="218"/>
      <c r="L332" s="39"/>
      <c r="M332" s="219" t="s">
        <v>1</v>
      </c>
      <c r="N332" s="220" t="s">
        <v>38</v>
      </c>
      <c r="O332" s="221">
        <v>0.086999999999999994</v>
      </c>
      <c r="P332" s="221">
        <f>O332*H332</f>
        <v>5.2199999999999998</v>
      </c>
      <c r="Q332" s="221">
        <v>0</v>
      </c>
      <c r="R332" s="221">
        <f>Q332*H332</f>
        <v>0</v>
      </c>
      <c r="S332" s="221">
        <v>0</v>
      </c>
      <c r="T332" s="222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223" t="s">
        <v>139</v>
      </c>
      <c r="AT332" s="223" t="s">
        <v>135</v>
      </c>
      <c r="AU332" s="223" t="s">
        <v>83</v>
      </c>
      <c r="AY332" s="18" t="s">
        <v>133</v>
      </c>
      <c r="BE332" s="224">
        <f>IF(N332="základní",J332,0)</f>
        <v>2592</v>
      </c>
      <c r="BF332" s="224">
        <f>IF(N332="snížená",J332,0)</f>
        <v>0</v>
      </c>
      <c r="BG332" s="224">
        <f>IF(N332="zákl. přenesená",J332,0)</f>
        <v>0</v>
      </c>
      <c r="BH332" s="224">
        <f>IF(N332="sníž. přenesená",J332,0)</f>
        <v>0</v>
      </c>
      <c r="BI332" s="224">
        <f>IF(N332="nulová",J332,0)</f>
        <v>0</v>
      </c>
      <c r="BJ332" s="18" t="s">
        <v>81</v>
      </c>
      <c r="BK332" s="224">
        <f>ROUND(I332*H332,2)</f>
        <v>2592</v>
      </c>
      <c r="BL332" s="18" t="s">
        <v>139</v>
      </c>
      <c r="BM332" s="223" t="s">
        <v>305</v>
      </c>
    </row>
    <row r="333" s="2" customFormat="1" ht="24.15" customHeight="1">
      <c r="A333" s="33"/>
      <c r="B333" s="34"/>
      <c r="C333" s="212" t="s">
        <v>306</v>
      </c>
      <c r="D333" s="212" t="s">
        <v>135</v>
      </c>
      <c r="E333" s="213" t="s">
        <v>307</v>
      </c>
      <c r="F333" s="214" t="s">
        <v>308</v>
      </c>
      <c r="G333" s="215" t="s">
        <v>231</v>
      </c>
      <c r="H333" s="216">
        <v>100</v>
      </c>
      <c r="I333" s="217">
        <v>67.099999999999994</v>
      </c>
      <c r="J333" s="217">
        <f>ROUND(I333*H333,2)</f>
        <v>6710</v>
      </c>
      <c r="K333" s="218"/>
      <c r="L333" s="39"/>
      <c r="M333" s="219" t="s">
        <v>1</v>
      </c>
      <c r="N333" s="220" t="s">
        <v>38</v>
      </c>
      <c r="O333" s="221">
        <v>0.104</v>
      </c>
      <c r="P333" s="221">
        <f>O333*H333</f>
        <v>10.4</v>
      </c>
      <c r="Q333" s="221">
        <v>1.0000000000000001E-05</v>
      </c>
      <c r="R333" s="221">
        <f>Q333*H333</f>
        <v>0.001</v>
      </c>
      <c r="S333" s="221">
        <v>0</v>
      </c>
      <c r="T333" s="222">
        <f>S333*H333</f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223" t="s">
        <v>139</v>
      </c>
      <c r="AT333" s="223" t="s">
        <v>135</v>
      </c>
      <c r="AU333" s="223" t="s">
        <v>83</v>
      </c>
      <c r="AY333" s="18" t="s">
        <v>133</v>
      </c>
      <c r="BE333" s="224">
        <f>IF(N333="základní",J333,0)</f>
        <v>6710</v>
      </c>
      <c r="BF333" s="224">
        <f>IF(N333="snížená",J333,0)</f>
        <v>0</v>
      </c>
      <c r="BG333" s="224">
        <f>IF(N333="zákl. přenesená",J333,0)</f>
        <v>0</v>
      </c>
      <c r="BH333" s="224">
        <f>IF(N333="sníž. přenesená",J333,0)</f>
        <v>0</v>
      </c>
      <c r="BI333" s="224">
        <f>IF(N333="nulová",J333,0)</f>
        <v>0</v>
      </c>
      <c r="BJ333" s="18" t="s">
        <v>81</v>
      </c>
      <c r="BK333" s="224">
        <f>ROUND(I333*H333,2)</f>
        <v>6710</v>
      </c>
      <c r="BL333" s="18" t="s">
        <v>139</v>
      </c>
      <c r="BM333" s="223" t="s">
        <v>309</v>
      </c>
    </row>
    <row r="334" s="13" customFormat="1">
      <c r="A334" s="13"/>
      <c r="B334" s="225"/>
      <c r="C334" s="226"/>
      <c r="D334" s="227" t="s">
        <v>141</v>
      </c>
      <c r="E334" s="228" t="s">
        <v>1</v>
      </c>
      <c r="F334" s="229" t="s">
        <v>142</v>
      </c>
      <c r="G334" s="226"/>
      <c r="H334" s="228" t="s">
        <v>1</v>
      </c>
      <c r="I334" s="226"/>
      <c r="J334" s="226"/>
      <c r="K334" s="226"/>
      <c r="L334" s="230"/>
      <c r="M334" s="231"/>
      <c r="N334" s="232"/>
      <c r="O334" s="232"/>
      <c r="P334" s="232"/>
      <c r="Q334" s="232"/>
      <c r="R334" s="232"/>
      <c r="S334" s="232"/>
      <c r="T334" s="23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4" t="s">
        <v>141</v>
      </c>
      <c r="AU334" s="234" t="s">
        <v>83</v>
      </c>
      <c r="AV334" s="13" t="s">
        <v>81</v>
      </c>
      <c r="AW334" s="13" t="s">
        <v>29</v>
      </c>
      <c r="AX334" s="13" t="s">
        <v>73</v>
      </c>
      <c r="AY334" s="234" t="s">
        <v>133</v>
      </c>
    </row>
    <row r="335" s="13" customFormat="1">
      <c r="A335" s="13"/>
      <c r="B335" s="225"/>
      <c r="C335" s="226"/>
      <c r="D335" s="227" t="s">
        <v>141</v>
      </c>
      <c r="E335" s="228" t="s">
        <v>1</v>
      </c>
      <c r="F335" s="229" t="s">
        <v>182</v>
      </c>
      <c r="G335" s="226"/>
      <c r="H335" s="228" t="s">
        <v>1</v>
      </c>
      <c r="I335" s="226"/>
      <c r="J335" s="226"/>
      <c r="K335" s="226"/>
      <c r="L335" s="230"/>
      <c r="M335" s="231"/>
      <c r="N335" s="232"/>
      <c r="O335" s="232"/>
      <c r="P335" s="232"/>
      <c r="Q335" s="232"/>
      <c r="R335" s="232"/>
      <c r="S335" s="232"/>
      <c r="T335" s="23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4" t="s">
        <v>141</v>
      </c>
      <c r="AU335" s="234" t="s">
        <v>83</v>
      </c>
      <c r="AV335" s="13" t="s">
        <v>81</v>
      </c>
      <c r="AW335" s="13" t="s">
        <v>29</v>
      </c>
      <c r="AX335" s="13" t="s">
        <v>73</v>
      </c>
      <c r="AY335" s="234" t="s">
        <v>133</v>
      </c>
    </row>
    <row r="336" s="13" customFormat="1">
      <c r="A336" s="13"/>
      <c r="B336" s="225"/>
      <c r="C336" s="226"/>
      <c r="D336" s="227" t="s">
        <v>141</v>
      </c>
      <c r="E336" s="228" t="s">
        <v>1</v>
      </c>
      <c r="F336" s="229" t="s">
        <v>310</v>
      </c>
      <c r="G336" s="226"/>
      <c r="H336" s="228" t="s">
        <v>1</v>
      </c>
      <c r="I336" s="226"/>
      <c r="J336" s="226"/>
      <c r="K336" s="226"/>
      <c r="L336" s="230"/>
      <c r="M336" s="231"/>
      <c r="N336" s="232"/>
      <c r="O336" s="232"/>
      <c r="P336" s="232"/>
      <c r="Q336" s="232"/>
      <c r="R336" s="232"/>
      <c r="S336" s="232"/>
      <c r="T336" s="23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4" t="s">
        <v>141</v>
      </c>
      <c r="AU336" s="234" t="s">
        <v>83</v>
      </c>
      <c r="AV336" s="13" t="s">
        <v>81</v>
      </c>
      <c r="AW336" s="13" t="s">
        <v>29</v>
      </c>
      <c r="AX336" s="13" t="s">
        <v>73</v>
      </c>
      <c r="AY336" s="234" t="s">
        <v>133</v>
      </c>
    </row>
    <row r="337" s="13" customFormat="1">
      <c r="A337" s="13"/>
      <c r="B337" s="225"/>
      <c r="C337" s="226"/>
      <c r="D337" s="227" t="s">
        <v>141</v>
      </c>
      <c r="E337" s="228" t="s">
        <v>1</v>
      </c>
      <c r="F337" s="229" t="s">
        <v>311</v>
      </c>
      <c r="G337" s="226"/>
      <c r="H337" s="228" t="s">
        <v>1</v>
      </c>
      <c r="I337" s="226"/>
      <c r="J337" s="226"/>
      <c r="K337" s="226"/>
      <c r="L337" s="230"/>
      <c r="M337" s="231"/>
      <c r="N337" s="232"/>
      <c r="O337" s="232"/>
      <c r="P337" s="232"/>
      <c r="Q337" s="232"/>
      <c r="R337" s="232"/>
      <c r="S337" s="232"/>
      <c r="T337" s="23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4" t="s">
        <v>141</v>
      </c>
      <c r="AU337" s="234" t="s">
        <v>83</v>
      </c>
      <c r="AV337" s="13" t="s">
        <v>81</v>
      </c>
      <c r="AW337" s="13" t="s">
        <v>29</v>
      </c>
      <c r="AX337" s="13" t="s">
        <v>73</v>
      </c>
      <c r="AY337" s="234" t="s">
        <v>133</v>
      </c>
    </row>
    <row r="338" s="13" customFormat="1">
      <c r="A338" s="13"/>
      <c r="B338" s="225"/>
      <c r="C338" s="226"/>
      <c r="D338" s="227" t="s">
        <v>141</v>
      </c>
      <c r="E338" s="228" t="s">
        <v>1</v>
      </c>
      <c r="F338" s="229" t="s">
        <v>237</v>
      </c>
      <c r="G338" s="226"/>
      <c r="H338" s="228" t="s">
        <v>1</v>
      </c>
      <c r="I338" s="226"/>
      <c r="J338" s="226"/>
      <c r="K338" s="226"/>
      <c r="L338" s="230"/>
      <c r="M338" s="231"/>
      <c r="N338" s="232"/>
      <c r="O338" s="232"/>
      <c r="P338" s="232"/>
      <c r="Q338" s="232"/>
      <c r="R338" s="232"/>
      <c r="S338" s="232"/>
      <c r="T338" s="23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4" t="s">
        <v>141</v>
      </c>
      <c r="AU338" s="234" t="s">
        <v>83</v>
      </c>
      <c r="AV338" s="13" t="s">
        <v>81</v>
      </c>
      <c r="AW338" s="13" t="s">
        <v>29</v>
      </c>
      <c r="AX338" s="13" t="s">
        <v>73</v>
      </c>
      <c r="AY338" s="234" t="s">
        <v>133</v>
      </c>
    </row>
    <row r="339" s="13" customFormat="1">
      <c r="A339" s="13"/>
      <c r="B339" s="225"/>
      <c r="C339" s="226"/>
      <c r="D339" s="227" t="s">
        <v>141</v>
      </c>
      <c r="E339" s="228" t="s">
        <v>1</v>
      </c>
      <c r="F339" s="229" t="s">
        <v>312</v>
      </c>
      <c r="G339" s="226"/>
      <c r="H339" s="228" t="s">
        <v>1</v>
      </c>
      <c r="I339" s="226"/>
      <c r="J339" s="226"/>
      <c r="K339" s="226"/>
      <c r="L339" s="230"/>
      <c r="M339" s="231"/>
      <c r="N339" s="232"/>
      <c r="O339" s="232"/>
      <c r="P339" s="232"/>
      <c r="Q339" s="232"/>
      <c r="R339" s="232"/>
      <c r="S339" s="232"/>
      <c r="T339" s="23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4" t="s">
        <v>141</v>
      </c>
      <c r="AU339" s="234" t="s">
        <v>83</v>
      </c>
      <c r="AV339" s="13" t="s">
        <v>81</v>
      </c>
      <c r="AW339" s="13" t="s">
        <v>29</v>
      </c>
      <c r="AX339" s="13" t="s">
        <v>73</v>
      </c>
      <c r="AY339" s="234" t="s">
        <v>133</v>
      </c>
    </row>
    <row r="340" s="13" customFormat="1">
      <c r="A340" s="13"/>
      <c r="B340" s="225"/>
      <c r="C340" s="226"/>
      <c r="D340" s="227" t="s">
        <v>141</v>
      </c>
      <c r="E340" s="228" t="s">
        <v>1</v>
      </c>
      <c r="F340" s="229" t="s">
        <v>313</v>
      </c>
      <c r="G340" s="226"/>
      <c r="H340" s="228" t="s">
        <v>1</v>
      </c>
      <c r="I340" s="226"/>
      <c r="J340" s="226"/>
      <c r="K340" s="226"/>
      <c r="L340" s="230"/>
      <c r="M340" s="231"/>
      <c r="N340" s="232"/>
      <c r="O340" s="232"/>
      <c r="P340" s="232"/>
      <c r="Q340" s="232"/>
      <c r="R340" s="232"/>
      <c r="S340" s="232"/>
      <c r="T340" s="23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4" t="s">
        <v>141</v>
      </c>
      <c r="AU340" s="234" t="s">
        <v>83</v>
      </c>
      <c r="AV340" s="13" t="s">
        <v>81</v>
      </c>
      <c r="AW340" s="13" t="s">
        <v>29</v>
      </c>
      <c r="AX340" s="13" t="s">
        <v>73</v>
      </c>
      <c r="AY340" s="234" t="s">
        <v>133</v>
      </c>
    </row>
    <row r="341" s="13" customFormat="1">
      <c r="A341" s="13"/>
      <c r="B341" s="225"/>
      <c r="C341" s="226"/>
      <c r="D341" s="227" t="s">
        <v>141</v>
      </c>
      <c r="E341" s="228" t="s">
        <v>1</v>
      </c>
      <c r="F341" s="229" t="s">
        <v>314</v>
      </c>
      <c r="G341" s="226"/>
      <c r="H341" s="228" t="s">
        <v>1</v>
      </c>
      <c r="I341" s="226"/>
      <c r="J341" s="226"/>
      <c r="K341" s="226"/>
      <c r="L341" s="230"/>
      <c r="M341" s="231"/>
      <c r="N341" s="232"/>
      <c r="O341" s="232"/>
      <c r="P341" s="232"/>
      <c r="Q341" s="232"/>
      <c r="R341" s="232"/>
      <c r="S341" s="232"/>
      <c r="T341" s="23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141</v>
      </c>
      <c r="AU341" s="234" t="s">
        <v>83</v>
      </c>
      <c r="AV341" s="13" t="s">
        <v>81</v>
      </c>
      <c r="AW341" s="13" t="s">
        <v>29</v>
      </c>
      <c r="AX341" s="13" t="s">
        <v>73</v>
      </c>
      <c r="AY341" s="234" t="s">
        <v>133</v>
      </c>
    </row>
    <row r="342" s="13" customFormat="1">
      <c r="A342" s="13"/>
      <c r="B342" s="225"/>
      <c r="C342" s="226"/>
      <c r="D342" s="227" t="s">
        <v>141</v>
      </c>
      <c r="E342" s="228" t="s">
        <v>1</v>
      </c>
      <c r="F342" s="229" t="s">
        <v>315</v>
      </c>
      <c r="G342" s="226"/>
      <c r="H342" s="228" t="s">
        <v>1</v>
      </c>
      <c r="I342" s="226"/>
      <c r="J342" s="226"/>
      <c r="K342" s="226"/>
      <c r="L342" s="230"/>
      <c r="M342" s="231"/>
      <c r="N342" s="232"/>
      <c r="O342" s="232"/>
      <c r="P342" s="232"/>
      <c r="Q342" s="232"/>
      <c r="R342" s="232"/>
      <c r="S342" s="232"/>
      <c r="T342" s="23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4" t="s">
        <v>141</v>
      </c>
      <c r="AU342" s="234" t="s">
        <v>83</v>
      </c>
      <c r="AV342" s="13" t="s">
        <v>81</v>
      </c>
      <c r="AW342" s="13" t="s">
        <v>29</v>
      </c>
      <c r="AX342" s="13" t="s">
        <v>73</v>
      </c>
      <c r="AY342" s="234" t="s">
        <v>133</v>
      </c>
    </row>
    <row r="343" s="14" customFormat="1">
      <c r="A343" s="14"/>
      <c r="B343" s="235"/>
      <c r="C343" s="236"/>
      <c r="D343" s="227" t="s">
        <v>141</v>
      </c>
      <c r="E343" s="237" t="s">
        <v>1</v>
      </c>
      <c r="F343" s="238" t="s">
        <v>316</v>
      </c>
      <c r="G343" s="236"/>
      <c r="H343" s="239">
        <v>20</v>
      </c>
      <c r="I343" s="236"/>
      <c r="J343" s="236"/>
      <c r="K343" s="236"/>
      <c r="L343" s="240"/>
      <c r="M343" s="241"/>
      <c r="N343" s="242"/>
      <c r="O343" s="242"/>
      <c r="P343" s="242"/>
      <c r="Q343" s="242"/>
      <c r="R343" s="242"/>
      <c r="S343" s="242"/>
      <c r="T343" s="243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4" t="s">
        <v>141</v>
      </c>
      <c r="AU343" s="244" t="s">
        <v>83</v>
      </c>
      <c r="AV343" s="14" t="s">
        <v>83</v>
      </c>
      <c r="AW343" s="14" t="s">
        <v>29</v>
      </c>
      <c r="AX343" s="14" t="s">
        <v>73</v>
      </c>
      <c r="AY343" s="244" t="s">
        <v>133</v>
      </c>
    </row>
    <row r="344" s="14" customFormat="1">
      <c r="A344" s="14"/>
      <c r="B344" s="235"/>
      <c r="C344" s="236"/>
      <c r="D344" s="227" t="s">
        <v>141</v>
      </c>
      <c r="E344" s="237" t="s">
        <v>1</v>
      </c>
      <c r="F344" s="238" t="s">
        <v>317</v>
      </c>
      <c r="G344" s="236"/>
      <c r="H344" s="239">
        <v>20</v>
      </c>
      <c r="I344" s="236"/>
      <c r="J344" s="236"/>
      <c r="K344" s="236"/>
      <c r="L344" s="240"/>
      <c r="M344" s="241"/>
      <c r="N344" s="242"/>
      <c r="O344" s="242"/>
      <c r="P344" s="242"/>
      <c r="Q344" s="242"/>
      <c r="R344" s="242"/>
      <c r="S344" s="242"/>
      <c r="T344" s="243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4" t="s">
        <v>141</v>
      </c>
      <c r="AU344" s="244" t="s">
        <v>83</v>
      </c>
      <c r="AV344" s="14" t="s">
        <v>83</v>
      </c>
      <c r="AW344" s="14" t="s">
        <v>29</v>
      </c>
      <c r="AX344" s="14" t="s">
        <v>73</v>
      </c>
      <c r="AY344" s="244" t="s">
        <v>133</v>
      </c>
    </row>
    <row r="345" s="13" customFormat="1">
      <c r="A345" s="13"/>
      <c r="B345" s="225"/>
      <c r="C345" s="226"/>
      <c r="D345" s="227" t="s">
        <v>141</v>
      </c>
      <c r="E345" s="228" t="s">
        <v>1</v>
      </c>
      <c r="F345" s="229" t="s">
        <v>318</v>
      </c>
      <c r="G345" s="226"/>
      <c r="H345" s="228" t="s">
        <v>1</v>
      </c>
      <c r="I345" s="226"/>
      <c r="J345" s="226"/>
      <c r="K345" s="226"/>
      <c r="L345" s="230"/>
      <c r="M345" s="231"/>
      <c r="N345" s="232"/>
      <c r="O345" s="232"/>
      <c r="P345" s="232"/>
      <c r="Q345" s="232"/>
      <c r="R345" s="232"/>
      <c r="S345" s="232"/>
      <c r="T345" s="23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4" t="s">
        <v>141</v>
      </c>
      <c r="AU345" s="234" t="s">
        <v>83</v>
      </c>
      <c r="AV345" s="13" t="s">
        <v>81</v>
      </c>
      <c r="AW345" s="13" t="s">
        <v>29</v>
      </c>
      <c r="AX345" s="13" t="s">
        <v>73</v>
      </c>
      <c r="AY345" s="234" t="s">
        <v>133</v>
      </c>
    </row>
    <row r="346" s="14" customFormat="1">
      <c r="A346" s="14"/>
      <c r="B346" s="235"/>
      <c r="C346" s="236"/>
      <c r="D346" s="227" t="s">
        <v>141</v>
      </c>
      <c r="E346" s="237" t="s">
        <v>1</v>
      </c>
      <c r="F346" s="238" t="s">
        <v>319</v>
      </c>
      <c r="G346" s="236"/>
      <c r="H346" s="239">
        <v>20</v>
      </c>
      <c r="I346" s="236"/>
      <c r="J346" s="236"/>
      <c r="K346" s="236"/>
      <c r="L346" s="240"/>
      <c r="M346" s="241"/>
      <c r="N346" s="242"/>
      <c r="O346" s="242"/>
      <c r="P346" s="242"/>
      <c r="Q346" s="242"/>
      <c r="R346" s="242"/>
      <c r="S346" s="242"/>
      <c r="T346" s="243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4" t="s">
        <v>141</v>
      </c>
      <c r="AU346" s="244" t="s">
        <v>83</v>
      </c>
      <c r="AV346" s="14" t="s">
        <v>83</v>
      </c>
      <c r="AW346" s="14" t="s">
        <v>29</v>
      </c>
      <c r="AX346" s="14" t="s">
        <v>73</v>
      </c>
      <c r="AY346" s="244" t="s">
        <v>133</v>
      </c>
    </row>
    <row r="347" s="14" customFormat="1">
      <c r="A347" s="14"/>
      <c r="B347" s="235"/>
      <c r="C347" s="236"/>
      <c r="D347" s="227" t="s">
        <v>141</v>
      </c>
      <c r="E347" s="237" t="s">
        <v>1</v>
      </c>
      <c r="F347" s="238" t="s">
        <v>320</v>
      </c>
      <c r="G347" s="236"/>
      <c r="H347" s="239">
        <v>40</v>
      </c>
      <c r="I347" s="236"/>
      <c r="J347" s="236"/>
      <c r="K347" s="236"/>
      <c r="L347" s="240"/>
      <c r="M347" s="241"/>
      <c r="N347" s="242"/>
      <c r="O347" s="242"/>
      <c r="P347" s="242"/>
      <c r="Q347" s="242"/>
      <c r="R347" s="242"/>
      <c r="S347" s="242"/>
      <c r="T347" s="243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4" t="s">
        <v>141</v>
      </c>
      <c r="AU347" s="244" t="s">
        <v>83</v>
      </c>
      <c r="AV347" s="14" t="s">
        <v>83</v>
      </c>
      <c r="AW347" s="14" t="s">
        <v>29</v>
      </c>
      <c r="AX347" s="14" t="s">
        <v>73</v>
      </c>
      <c r="AY347" s="244" t="s">
        <v>133</v>
      </c>
    </row>
    <row r="348" s="14" customFormat="1">
      <c r="A348" s="14"/>
      <c r="B348" s="235"/>
      <c r="C348" s="236"/>
      <c r="D348" s="227" t="s">
        <v>141</v>
      </c>
      <c r="E348" s="237" t="s">
        <v>1</v>
      </c>
      <c r="F348" s="238" t="s">
        <v>321</v>
      </c>
      <c r="G348" s="236"/>
      <c r="H348" s="239">
        <v>0</v>
      </c>
      <c r="I348" s="236"/>
      <c r="J348" s="236"/>
      <c r="K348" s="236"/>
      <c r="L348" s="240"/>
      <c r="M348" s="241"/>
      <c r="N348" s="242"/>
      <c r="O348" s="242"/>
      <c r="P348" s="242"/>
      <c r="Q348" s="242"/>
      <c r="R348" s="242"/>
      <c r="S348" s="242"/>
      <c r="T348" s="243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4" t="s">
        <v>141</v>
      </c>
      <c r="AU348" s="244" t="s">
        <v>83</v>
      </c>
      <c r="AV348" s="14" t="s">
        <v>83</v>
      </c>
      <c r="AW348" s="14" t="s">
        <v>29</v>
      </c>
      <c r="AX348" s="14" t="s">
        <v>73</v>
      </c>
      <c r="AY348" s="244" t="s">
        <v>133</v>
      </c>
    </row>
    <row r="349" s="14" customFormat="1">
      <c r="A349" s="14"/>
      <c r="B349" s="235"/>
      <c r="C349" s="236"/>
      <c r="D349" s="227" t="s">
        <v>141</v>
      </c>
      <c r="E349" s="237" t="s">
        <v>1</v>
      </c>
      <c r="F349" s="238" t="s">
        <v>322</v>
      </c>
      <c r="G349" s="236"/>
      <c r="H349" s="239">
        <v>0</v>
      </c>
      <c r="I349" s="236"/>
      <c r="J349" s="236"/>
      <c r="K349" s="236"/>
      <c r="L349" s="240"/>
      <c r="M349" s="241"/>
      <c r="N349" s="242"/>
      <c r="O349" s="242"/>
      <c r="P349" s="242"/>
      <c r="Q349" s="242"/>
      <c r="R349" s="242"/>
      <c r="S349" s="242"/>
      <c r="T349" s="243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4" t="s">
        <v>141</v>
      </c>
      <c r="AU349" s="244" t="s">
        <v>83</v>
      </c>
      <c r="AV349" s="14" t="s">
        <v>83</v>
      </c>
      <c r="AW349" s="14" t="s">
        <v>29</v>
      </c>
      <c r="AX349" s="14" t="s">
        <v>73</v>
      </c>
      <c r="AY349" s="244" t="s">
        <v>133</v>
      </c>
    </row>
    <row r="350" s="15" customFormat="1">
      <c r="A350" s="15"/>
      <c r="B350" s="245"/>
      <c r="C350" s="246"/>
      <c r="D350" s="227" t="s">
        <v>141</v>
      </c>
      <c r="E350" s="247" t="s">
        <v>1</v>
      </c>
      <c r="F350" s="248" t="s">
        <v>146</v>
      </c>
      <c r="G350" s="246"/>
      <c r="H350" s="249">
        <v>100</v>
      </c>
      <c r="I350" s="246"/>
      <c r="J350" s="246"/>
      <c r="K350" s="246"/>
      <c r="L350" s="250"/>
      <c r="M350" s="251"/>
      <c r="N350" s="252"/>
      <c r="O350" s="252"/>
      <c r="P350" s="252"/>
      <c r="Q350" s="252"/>
      <c r="R350" s="252"/>
      <c r="S350" s="252"/>
      <c r="T350" s="253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54" t="s">
        <v>141</v>
      </c>
      <c r="AU350" s="254" t="s">
        <v>83</v>
      </c>
      <c r="AV350" s="15" t="s">
        <v>139</v>
      </c>
      <c r="AW350" s="15" t="s">
        <v>29</v>
      </c>
      <c r="AX350" s="15" t="s">
        <v>81</v>
      </c>
      <c r="AY350" s="254" t="s">
        <v>133</v>
      </c>
    </row>
    <row r="351" s="12" customFormat="1" ht="22.8" customHeight="1">
      <c r="A351" s="12"/>
      <c r="B351" s="197"/>
      <c r="C351" s="198"/>
      <c r="D351" s="199" t="s">
        <v>72</v>
      </c>
      <c r="E351" s="210" t="s">
        <v>323</v>
      </c>
      <c r="F351" s="210" t="s">
        <v>324</v>
      </c>
      <c r="G351" s="198"/>
      <c r="H351" s="198"/>
      <c r="I351" s="198"/>
      <c r="J351" s="211">
        <f>BK351</f>
        <v>19951.400000000001</v>
      </c>
      <c r="K351" s="198"/>
      <c r="L351" s="202"/>
      <c r="M351" s="203"/>
      <c r="N351" s="204"/>
      <c r="O351" s="204"/>
      <c r="P351" s="205">
        <f>P352</f>
        <v>51.145023999999999</v>
      </c>
      <c r="Q351" s="204"/>
      <c r="R351" s="205">
        <f>R352</f>
        <v>0</v>
      </c>
      <c r="S351" s="204"/>
      <c r="T351" s="206">
        <f>T352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207" t="s">
        <v>81</v>
      </c>
      <c r="AT351" s="208" t="s">
        <v>72</v>
      </c>
      <c r="AU351" s="208" t="s">
        <v>81</v>
      </c>
      <c r="AY351" s="207" t="s">
        <v>133</v>
      </c>
      <c r="BK351" s="209">
        <f>BK352</f>
        <v>19951.400000000001</v>
      </c>
    </row>
    <row r="352" s="2" customFormat="1" ht="24.15" customHeight="1">
      <c r="A352" s="33"/>
      <c r="B352" s="34"/>
      <c r="C352" s="212" t="s">
        <v>325</v>
      </c>
      <c r="D352" s="212" t="s">
        <v>135</v>
      </c>
      <c r="E352" s="213" t="s">
        <v>326</v>
      </c>
      <c r="F352" s="214" t="s">
        <v>327</v>
      </c>
      <c r="G352" s="215" t="s">
        <v>169</v>
      </c>
      <c r="H352" s="216">
        <v>21.056000000000001</v>
      </c>
      <c r="I352" s="217">
        <v>947.53999999999996</v>
      </c>
      <c r="J352" s="217">
        <f>ROUND(I352*H352,2)</f>
        <v>19951.400000000001</v>
      </c>
      <c r="K352" s="218"/>
      <c r="L352" s="39"/>
      <c r="M352" s="219" t="s">
        <v>1</v>
      </c>
      <c r="N352" s="220" t="s">
        <v>38</v>
      </c>
      <c r="O352" s="221">
        <v>2.4289999999999998</v>
      </c>
      <c r="P352" s="221">
        <f>O352*H352</f>
        <v>51.145023999999999</v>
      </c>
      <c r="Q352" s="221">
        <v>0</v>
      </c>
      <c r="R352" s="221">
        <f>Q352*H352</f>
        <v>0</v>
      </c>
      <c r="S352" s="221">
        <v>0</v>
      </c>
      <c r="T352" s="222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223" t="s">
        <v>139</v>
      </c>
      <c r="AT352" s="223" t="s">
        <v>135</v>
      </c>
      <c r="AU352" s="223" t="s">
        <v>83</v>
      </c>
      <c r="AY352" s="18" t="s">
        <v>133</v>
      </c>
      <c r="BE352" s="224">
        <f>IF(N352="základní",J352,0)</f>
        <v>19951.400000000001</v>
      </c>
      <c r="BF352" s="224">
        <f>IF(N352="snížená",J352,0)</f>
        <v>0</v>
      </c>
      <c r="BG352" s="224">
        <f>IF(N352="zákl. přenesená",J352,0)</f>
        <v>0</v>
      </c>
      <c r="BH352" s="224">
        <f>IF(N352="sníž. přenesená",J352,0)</f>
        <v>0</v>
      </c>
      <c r="BI352" s="224">
        <f>IF(N352="nulová",J352,0)</f>
        <v>0</v>
      </c>
      <c r="BJ352" s="18" t="s">
        <v>81</v>
      </c>
      <c r="BK352" s="224">
        <f>ROUND(I352*H352,2)</f>
        <v>19951.400000000001</v>
      </c>
      <c r="BL352" s="18" t="s">
        <v>139</v>
      </c>
      <c r="BM352" s="223" t="s">
        <v>328</v>
      </c>
    </row>
    <row r="353" s="12" customFormat="1" ht="25.92" customHeight="1">
      <c r="A353" s="12"/>
      <c r="B353" s="197"/>
      <c r="C353" s="198"/>
      <c r="D353" s="199" t="s">
        <v>72</v>
      </c>
      <c r="E353" s="200" t="s">
        <v>329</v>
      </c>
      <c r="F353" s="200" t="s">
        <v>330</v>
      </c>
      <c r="G353" s="198"/>
      <c r="H353" s="198"/>
      <c r="I353" s="198"/>
      <c r="J353" s="201">
        <f>BK353</f>
        <v>735352.77000000002</v>
      </c>
      <c r="K353" s="198"/>
      <c r="L353" s="202"/>
      <c r="M353" s="203"/>
      <c r="N353" s="204"/>
      <c r="O353" s="204"/>
      <c r="P353" s="205">
        <f>P354+P369+P398+P414+P579+P617+P631+P687+P728</f>
        <v>214.58862200000002</v>
      </c>
      <c r="Q353" s="204"/>
      <c r="R353" s="205">
        <f>R354+R369+R398+R414+R579+R617+R631+R687+R728</f>
        <v>1.5961373100000005</v>
      </c>
      <c r="S353" s="204"/>
      <c r="T353" s="206">
        <f>T354+T369+T398+T414+T579+T617+T631+T687+T728</f>
        <v>0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207" t="s">
        <v>83</v>
      </c>
      <c r="AT353" s="208" t="s">
        <v>72</v>
      </c>
      <c r="AU353" s="208" t="s">
        <v>73</v>
      </c>
      <c r="AY353" s="207" t="s">
        <v>133</v>
      </c>
      <c r="BK353" s="209">
        <f>BK354+BK369+BK398+BK414+BK579+BK617+BK631+BK687+BK728</f>
        <v>735352.77000000002</v>
      </c>
    </row>
    <row r="354" s="12" customFormat="1" ht="22.8" customHeight="1">
      <c r="A354" s="12"/>
      <c r="B354" s="197"/>
      <c r="C354" s="198"/>
      <c r="D354" s="199" t="s">
        <v>72</v>
      </c>
      <c r="E354" s="210" t="s">
        <v>331</v>
      </c>
      <c r="F354" s="210" t="s">
        <v>332</v>
      </c>
      <c r="G354" s="198"/>
      <c r="H354" s="198"/>
      <c r="I354" s="198"/>
      <c r="J354" s="211">
        <f>BK354</f>
        <v>3956.04</v>
      </c>
      <c r="K354" s="198"/>
      <c r="L354" s="202"/>
      <c r="M354" s="203"/>
      <c r="N354" s="204"/>
      <c r="O354" s="204"/>
      <c r="P354" s="205">
        <f>SUM(P355:P368)</f>
        <v>4.209276</v>
      </c>
      <c r="Q354" s="204"/>
      <c r="R354" s="205">
        <f>SUM(R355:R368)</f>
        <v>0.1084136</v>
      </c>
      <c r="S354" s="204"/>
      <c r="T354" s="206">
        <f>SUM(T355:T368)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207" t="s">
        <v>83</v>
      </c>
      <c r="AT354" s="208" t="s">
        <v>72</v>
      </c>
      <c r="AU354" s="208" t="s">
        <v>81</v>
      </c>
      <c r="AY354" s="207" t="s">
        <v>133</v>
      </c>
      <c r="BK354" s="209">
        <f>SUM(BK355:BK368)</f>
        <v>3956.04</v>
      </c>
    </row>
    <row r="355" s="2" customFormat="1" ht="24.15" customHeight="1">
      <c r="A355" s="33"/>
      <c r="B355" s="34"/>
      <c r="C355" s="212" t="s">
        <v>333</v>
      </c>
      <c r="D355" s="212" t="s">
        <v>135</v>
      </c>
      <c r="E355" s="213" t="s">
        <v>334</v>
      </c>
      <c r="F355" s="214" t="s">
        <v>335</v>
      </c>
      <c r="G355" s="215" t="s">
        <v>180</v>
      </c>
      <c r="H355" s="216">
        <v>18.085999999999999</v>
      </c>
      <c r="I355" s="217">
        <v>113</v>
      </c>
      <c r="J355" s="217">
        <f>ROUND(I355*H355,2)</f>
        <v>2043.72</v>
      </c>
      <c r="K355" s="218"/>
      <c r="L355" s="39"/>
      <c r="M355" s="219" t="s">
        <v>1</v>
      </c>
      <c r="N355" s="220" t="s">
        <v>38</v>
      </c>
      <c r="O355" s="221">
        <v>0.222</v>
      </c>
      <c r="P355" s="221">
        <f>O355*H355</f>
        <v>4.0150920000000001</v>
      </c>
      <c r="Q355" s="221">
        <v>0.00040000000000000002</v>
      </c>
      <c r="R355" s="221">
        <f>Q355*H355</f>
        <v>0.0072343999999999993</v>
      </c>
      <c r="S355" s="221">
        <v>0</v>
      </c>
      <c r="T355" s="222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223" t="s">
        <v>228</v>
      </c>
      <c r="AT355" s="223" t="s">
        <v>135</v>
      </c>
      <c r="AU355" s="223" t="s">
        <v>83</v>
      </c>
      <c r="AY355" s="18" t="s">
        <v>133</v>
      </c>
      <c r="BE355" s="224">
        <f>IF(N355="základní",J355,0)</f>
        <v>2043.72</v>
      </c>
      <c r="BF355" s="224">
        <f>IF(N355="snížená",J355,0)</f>
        <v>0</v>
      </c>
      <c r="BG355" s="224">
        <f>IF(N355="zákl. přenesená",J355,0)</f>
        <v>0</v>
      </c>
      <c r="BH355" s="224">
        <f>IF(N355="sníž. přenesená",J355,0)</f>
        <v>0</v>
      </c>
      <c r="BI355" s="224">
        <f>IF(N355="nulová",J355,0)</f>
        <v>0</v>
      </c>
      <c r="BJ355" s="18" t="s">
        <v>81</v>
      </c>
      <c r="BK355" s="224">
        <f>ROUND(I355*H355,2)</f>
        <v>2043.72</v>
      </c>
      <c r="BL355" s="18" t="s">
        <v>228</v>
      </c>
      <c r="BM355" s="223" t="s">
        <v>336</v>
      </c>
    </row>
    <row r="356" s="13" customFormat="1">
      <c r="A356" s="13"/>
      <c r="B356" s="225"/>
      <c r="C356" s="226"/>
      <c r="D356" s="227" t="s">
        <v>141</v>
      </c>
      <c r="E356" s="228" t="s">
        <v>1</v>
      </c>
      <c r="F356" s="229" t="s">
        <v>142</v>
      </c>
      <c r="G356" s="226"/>
      <c r="H356" s="228" t="s">
        <v>1</v>
      </c>
      <c r="I356" s="226"/>
      <c r="J356" s="226"/>
      <c r="K356" s="226"/>
      <c r="L356" s="230"/>
      <c r="M356" s="231"/>
      <c r="N356" s="232"/>
      <c r="O356" s="232"/>
      <c r="P356" s="232"/>
      <c r="Q356" s="232"/>
      <c r="R356" s="232"/>
      <c r="S356" s="232"/>
      <c r="T356" s="23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4" t="s">
        <v>141</v>
      </c>
      <c r="AU356" s="234" t="s">
        <v>83</v>
      </c>
      <c r="AV356" s="13" t="s">
        <v>81</v>
      </c>
      <c r="AW356" s="13" t="s">
        <v>29</v>
      </c>
      <c r="AX356" s="13" t="s">
        <v>73</v>
      </c>
      <c r="AY356" s="234" t="s">
        <v>133</v>
      </c>
    </row>
    <row r="357" s="13" customFormat="1">
      <c r="A357" s="13"/>
      <c r="B357" s="225"/>
      <c r="C357" s="226"/>
      <c r="D357" s="227" t="s">
        <v>141</v>
      </c>
      <c r="E357" s="228" t="s">
        <v>1</v>
      </c>
      <c r="F357" s="229" t="s">
        <v>182</v>
      </c>
      <c r="G357" s="226"/>
      <c r="H357" s="228" t="s">
        <v>1</v>
      </c>
      <c r="I357" s="226"/>
      <c r="J357" s="226"/>
      <c r="K357" s="226"/>
      <c r="L357" s="230"/>
      <c r="M357" s="231"/>
      <c r="N357" s="232"/>
      <c r="O357" s="232"/>
      <c r="P357" s="232"/>
      <c r="Q357" s="232"/>
      <c r="R357" s="232"/>
      <c r="S357" s="232"/>
      <c r="T357" s="23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4" t="s">
        <v>141</v>
      </c>
      <c r="AU357" s="234" t="s">
        <v>83</v>
      </c>
      <c r="AV357" s="13" t="s">
        <v>81</v>
      </c>
      <c r="AW357" s="13" t="s">
        <v>29</v>
      </c>
      <c r="AX357" s="13" t="s">
        <v>73</v>
      </c>
      <c r="AY357" s="234" t="s">
        <v>133</v>
      </c>
    </row>
    <row r="358" s="14" customFormat="1">
      <c r="A358" s="14"/>
      <c r="B358" s="235"/>
      <c r="C358" s="236"/>
      <c r="D358" s="227" t="s">
        <v>141</v>
      </c>
      <c r="E358" s="237" t="s">
        <v>1</v>
      </c>
      <c r="F358" s="238" t="s">
        <v>337</v>
      </c>
      <c r="G358" s="236"/>
      <c r="H358" s="239">
        <v>5.024</v>
      </c>
      <c r="I358" s="236"/>
      <c r="J358" s="236"/>
      <c r="K358" s="236"/>
      <c r="L358" s="240"/>
      <c r="M358" s="241"/>
      <c r="N358" s="242"/>
      <c r="O358" s="242"/>
      <c r="P358" s="242"/>
      <c r="Q358" s="242"/>
      <c r="R358" s="242"/>
      <c r="S358" s="242"/>
      <c r="T358" s="243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4" t="s">
        <v>141</v>
      </c>
      <c r="AU358" s="244" t="s">
        <v>83</v>
      </c>
      <c r="AV358" s="14" t="s">
        <v>83</v>
      </c>
      <c r="AW358" s="14" t="s">
        <v>29</v>
      </c>
      <c r="AX358" s="14" t="s">
        <v>73</v>
      </c>
      <c r="AY358" s="244" t="s">
        <v>133</v>
      </c>
    </row>
    <row r="359" s="13" customFormat="1">
      <c r="A359" s="13"/>
      <c r="B359" s="225"/>
      <c r="C359" s="226"/>
      <c r="D359" s="227" t="s">
        <v>141</v>
      </c>
      <c r="E359" s="228" t="s">
        <v>1</v>
      </c>
      <c r="F359" s="229" t="s">
        <v>311</v>
      </c>
      <c r="G359" s="226"/>
      <c r="H359" s="228" t="s">
        <v>1</v>
      </c>
      <c r="I359" s="226"/>
      <c r="J359" s="226"/>
      <c r="K359" s="226"/>
      <c r="L359" s="230"/>
      <c r="M359" s="231"/>
      <c r="N359" s="232"/>
      <c r="O359" s="232"/>
      <c r="P359" s="232"/>
      <c r="Q359" s="232"/>
      <c r="R359" s="232"/>
      <c r="S359" s="232"/>
      <c r="T359" s="23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4" t="s">
        <v>141</v>
      </c>
      <c r="AU359" s="234" t="s">
        <v>83</v>
      </c>
      <c r="AV359" s="13" t="s">
        <v>81</v>
      </c>
      <c r="AW359" s="13" t="s">
        <v>29</v>
      </c>
      <c r="AX359" s="13" t="s">
        <v>73</v>
      </c>
      <c r="AY359" s="234" t="s">
        <v>133</v>
      </c>
    </row>
    <row r="360" s="13" customFormat="1">
      <c r="A360" s="13"/>
      <c r="B360" s="225"/>
      <c r="C360" s="226"/>
      <c r="D360" s="227" t="s">
        <v>141</v>
      </c>
      <c r="E360" s="228" t="s">
        <v>1</v>
      </c>
      <c r="F360" s="229" t="s">
        <v>152</v>
      </c>
      <c r="G360" s="226"/>
      <c r="H360" s="228" t="s">
        <v>1</v>
      </c>
      <c r="I360" s="226"/>
      <c r="J360" s="226"/>
      <c r="K360" s="226"/>
      <c r="L360" s="230"/>
      <c r="M360" s="231"/>
      <c r="N360" s="232"/>
      <c r="O360" s="232"/>
      <c r="P360" s="232"/>
      <c r="Q360" s="232"/>
      <c r="R360" s="232"/>
      <c r="S360" s="232"/>
      <c r="T360" s="23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4" t="s">
        <v>141</v>
      </c>
      <c r="AU360" s="234" t="s">
        <v>83</v>
      </c>
      <c r="AV360" s="13" t="s">
        <v>81</v>
      </c>
      <c r="AW360" s="13" t="s">
        <v>29</v>
      </c>
      <c r="AX360" s="13" t="s">
        <v>73</v>
      </c>
      <c r="AY360" s="234" t="s">
        <v>133</v>
      </c>
    </row>
    <row r="361" s="13" customFormat="1">
      <c r="A361" s="13"/>
      <c r="B361" s="225"/>
      <c r="C361" s="226"/>
      <c r="D361" s="227" t="s">
        <v>141</v>
      </c>
      <c r="E361" s="228" t="s">
        <v>1</v>
      </c>
      <c r="F361" s="229" t="s">
        <v>338</v>
      </c>
      <c r="G361" s="226"/>
      <c r="H361" s="228" t="s">
        <v>1</v>
      </c>
      <c r="I361" s="226"/>
      <c r="J361" s="226"/>
      <c r="K361" s="226"/>
      <c r="L361" s="230"/>
      <c r="M361" s="231"/>
      <c r="N361" s="232"/>
      <c r="O361" s="232"/>
      <c r="P361" s="232"/>
      <c r="Q361" s="232"/>
      <c r="R361" s="232"/>
      <c r="S361" s="232"/>
      <c r="T361" s="23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4" t="s">
        <v>141</v>
      </c>
      <c r="AU361" s="234" t="s">
        <v>83</v>
      </c>
      <c r="AV361" s="13" t="s">
        <v>81</v>
      </c>
      <c r="AW361" s="13" t="s">
        <v>29</v>
      </c>
      <c r="AX361" s="13" t="s">
        <v>73</v>
      </c>
      <c r="AY361" s="234" t="s">
        <v>133</v>
      </c>
    </row>
    <row r="362" s="14" customFormat="1">
      <c r="A362" s="14"/>
      <c r="B362" s="235"/>
      <c r="C362" s="236"/>
      <c r="D362" s="227" t="s">
        <v>141</v>
      </c>
      <c r="E362" s="237" t="s">
        <v>1</v>
      </c>
      <c r="F362" s="238" t="s">
        <v>238</v>
      </c>
      <c r="G362" s="236"/>
      <c r="H362" s="239">
        <v>8.0380000000000003</v>
      </c>
      <c r="I362" s="236"/>
      <c r="J362" s="236"/>
      <c r="K362" s="236"/>
      <c r="L362" s="240"/>
      <c r="M362" s="241"/>
      <c r="N362" s="242"/>
      <c r="O362" s="242"/>
      <c r="P362" s="242"/>
      <c r="Q362" s="242"/>
      <c r="R362" s="242"/>
      <c r="S362" s="242"/>
      <c r="T362" s="243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4" t="s">
        <v>141</v>
      </c>
      <c r="AU362" s="244" t="s">
        <v>83</v>
      </c>
      <c r="AV362" s="14" t="s">
        <v>83</v>
      </c>
      <c r="AW362" s="14" t="s">
        <v>29</v>
      </c>
      <c r="AX362" s="14" t="s">
        <v>73</v>
      </c>
      <c r="AY362" s="244" t="s">
        <v>133</v>
      </c>
    </row>
    <row r="363" s="14" customFormat="1">
      <c r="A363" s="14"/>
      <c r="B363" s="235"/>
      <c r="C363" s="236"/>
      <c r="D363" s="227" t="s">
        <v>141</v>
      </c>
      <c r="E363" s="237" t="s">
        <v>1</v>
      </c>
      <c r="F363" s="238" t="s">
        <v>337</v>
      </c>
      <c r="G363" s="236"/>
      <c r="H363" s="239">
        <v>5.024</v>
      </c>
      <c r="I363" s="236"/>
      <c r="J363" s="236"/>
      <c r="K363" s="236"/>
      <c r="L363" s="240"/>
      <c r="M363" s="241"/>
      <c r="N363" s="242"/>
      <c r="O363" s="242"/>
      <c r="P363" s="242"/>
      <c r="Q363" s="242"/>
      <c r="R363" s="242"/>
      <c r="S363" s="242"/>
      <c r="T363" s="243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4" t="s">
        <v>141</v>
      </c>
      <c r="AU363" s="244" t="s">
        <v>83</v>
      </c>
      <c r="AV363" s="14" t="s">
        <v>83</v>
      </c>
      <c r="AW363" s="14" t="s">
        <v>29</v>
      </c>
      <c r="AX363" s="14" t="s">
        <v>73</v>
      </c>
      <c r="AY363" s="244" t="s">
        <v>133</v>
      </c>
    </row>
    <row r="364" s="15" customFormat="1">
      <c r="A364" s="15"/>
      <c r="B364" s="245"/>
      <c r="C364" s="246"/>
      <c r="D364" s="227" t="s">
        <v>141</v>
      </c>
      <c r="E364" s="247" t="s">
        <v>1</v>
      </c>
      <c r="F364" s="248" t="s">
        <v>146</v>
      </c>
      <c r="G364" s="246"/>
      <c r="H364" s="249">
        <v>18.085999999999999</v>
      </c>
      <c r="I364" s="246"/>
      <c r="J364" s="246"/>
      <c r="K364" s="246"/>
      <c r="L364" s="250"/>
      <c r="M364" s="251"/>
      <c r="N364" s="252"/>
      <c r="O364" s="252"/>
      <c r="P364" s="252"/>
      <c r="Q364" s="252"/>
      <c r="R364" s="252"/>
      <c r="S364" s="252"/>
      <c r="T364" s="253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54" t="s">
        <v>141</v>
      </c>
      <c r="AU364" s="254" t="s">
        <v>83</v>
      </c>
      <c r="AV364" s="15" t="s">
        <v>139</v>
      </c>
      <c r="AW364" s="15" t="s">
        <v>29</v>
      </c>
      <c r="AX364" s="15" t="s">
        <v>81</v>
      </c>
      <c r="AY364" s="254" t="s">
        <v>133</v>
      </c>
    </row>
    <row r="365" s="2" customFormat="1" ht="37.8" customHeight="1">
      <c r="A365" s="33"/>
      <c r="B365" s="34"/>
      <c r="C365" s="265" t="s">
        <v>339</v>
      </c>
      <c r="D365" s="265" t="s">
        <v>189</v>
      </c>
      <c r="E365" s="266" t="s">
        <v>340</v>
      </c>
      <c r="F365" s="267" t="s">
        <v>341</v>
      </c>
      <c r="G365" s="268" t="s">
        <v>180</v>
      </c>
      <c r="H365" s="269">
        <v>21.079000000000001</v>
      </c>
      <c r="I365" s="270">
        <v>83.599999999999994</v>
      </c>
      <c r="J365" s="270">
        <f>ROUND(I365*H365,2)</f>
        <v>1762.2000000000001</v>
      </c>
      <c r="K365" s="271"/>
      <c r="L365" s="272"/>
      <c r="M365" s="273" t="s">
        <v>1</v>
      </c>
      <c r="N365" s="274" t="s">
        <v>38</v>
      </c>
      <c r="O365" s="221">
        <v>0</v>
      </c>
      <c r="P365" s="221">
        <f>O365*H365</f>
        <v>0</v>
      </c>
      <c r="Q365" s="221">
        <v>0.0047999999999999996</v>
      </c>
      <c r="R365" s="221">
        <f>Q365*H365</f>
        <v>0.1011792</v>
      </c>
      <c r="S365" s="221">
        <v>0</v>
      </c>
      <c r="T365" s="222">
        <f>S365*H365</f>
        <v>0</v>
      </c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R365" s="223" t="s">
        <v>339</v>
      </c>
      <c r="AT365" s="223" t="s">
        <v>189</v>
      </c>
      <c r="AU365" s="223" t="s">
        <v>83</v>
      </c>
      <c r="AY365" s="18" t="s">
        <v>133</v>
      </c>
      <c r="BE365" s="224">
        <f>IF(N365="základní",J365,0)</f>
        <v>1762.2000000000001</v>
      </c>
      <c r="BF365" s="224">
        <f>IF(N365="snížená",J365,0)</f>
        <v>0</v>
      </c>
      <c r="BG365" s="224">
        <f>IF(N365="zákl. přenesená",J365,0)</f>
        <v>0</v>
      </c>
      <c r="BH365" s="224">
        <f>IF(N365="sníž. přenesená",J365,0)</f>
        <v>0</v>
      </c>
      <c r="BI365" s="224">
        <f>IF(N365="nulová",J365,0)</f>
        <v>0</v>
      </c>
      <c r="BJ365" s="18" t="s">
        <v>81</v>
      </c>
      <c r="BK365" s="224">
        <f>ROUND(I365*H365,2)</f>
        <v>1762.2000000000001</v>
      </c>
      <c r="BL365" s="18" t="s">
        <v>228</v>
      </c>
      <c r="BM365" s="223" t="s">
        <v>342</v>
      </c>
    </row>
    <row r="366" s="14" customFormat="1">
      <c r="A366" s="14"/>
      <c r="B366" s="235"/>
      <c r="C366" s="236"/>
      <c r="D366" s="227" t="s">
        <v>141</v>
      </c>
      <c r="E366" s="236"/>
      <c r="F366" s="238" t="s">
        <v>343</v>
      </c>
      <c r="G366" s="236"/>
      <c r="H366" s="239">
        <v>21.079000000000001</v>
      </c>
      <c r="I366" s="236"/>
      <c r="J366" s="236"/>
      <c r="K366" s="236"/>
      <c r="L366" s="240"/>
      <c r="M366" s="241"/>
      <c r="N366" s="242"/>
      <c r="O366" s="242"/>
      <c r="P366" s="242"/>
      <c r="Q366" s="242"/>
      <c r="R366" s="242"/>
      <c r="S366" s="242"/>
      <c r="T366" s="243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4" t="s">
        <v>141</v>
      </c>
      <c r="AU366" s="244" t="s">
        <v>83</v>
      </c>
      <c r="AV366" s="14" t="s">
        <v>83</v>
      </c>
      <c r="AW366" s="14" t="s">
        <v>4</v>
      </c>
      <c r="AX366" s="14" t="s">
        <v>81</v>
      </c>
      <c r="AY366" s="244" t="s">
        <v>133</v>
      </c>
    </row>
    <row r="367" s="2" customFormat="1" ht="24.15" customHeight="1">
      <c r="A367" s="33"/>
      <c r="B367" s="34"/>
      <c r="C367" s="212" t="s">
        <v>344</v>
      </c>
      <c r="D367" s="212" t="s">
        <v>135</v>
      </c>
      <c r="E367" s="213" t="s">
        <v>345</v>
      </c>
      <c r="F367" s="214" t="s">
        <v>346</v>
      </c>
      <c r="G367" s="215" t="s">
        <v>169</v>
      </c>
      <c r="H367" s="216">
        <v>0.108</v>
      </c>
      <c r="I367" s="217">
        <v>1110</v>
      </c>
      <c r="J367" s="217">
        <f>ROUND(I367*H367,2)</f>
        <v>119.88</v>
      </c>
      <c r="K367" s="218"/>
      <c r="L367" s="39"/>
      <c r="M367" s="219" t="s">
        <v>1</v>
      </c>
      <c r="N367" s="220" t="s">
        <v>38</v>
      </c>
      <c r="O367" s="221">
        <v>1.567</v>
      </c>
      <c r="P367" s="221">
        <f>O367*H367</f>
        <v>0.169236</v>
      </c>
      <c r="Q367" s="221">
        <v>0</v>
      </c>
      <c r="R367" s="221">
        <f>Q367*H367</f>
        <v>0</v>
      </c>
      <c r="S367" s="221">
        <v>0</v>
      </c>
      <c r="T367" s="222">
        <f>S367*H367</f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223" t="s">
        <v>228</v>
      </c>
      <c r="AT367" s="223" t="s">
        <v>135</v>
      </c>
      <c r="AU367" s="223" t="s">
        <v>83</v>
      </c>
      <c r="AY367" s="18" t="s">
        <v>133</v>
      </c>
      <c r="BE367" s="224">
        <f>IF(N367="základní",J367,0)</f>
        <v>119.88</v>
      </c>
      <c r="BF367" s="224">
        <f>IF(N367="snížená",J367,0)</f>
        <v>0</v>
      </c>
      <c r="BG367" s="224">
        <f>IF(N367="zákl. přenesená",J367,0)</f>
        <v>0</v>
      </c>
      <c r="BH367" s="224">
        <f>IF(N367="sníž. přenesená",J367,0)</f>
        <v>0</v>
      </c>
      <c r="BI367" s="224">
        <f>IF(N367="nulová",J367,0)</f>
        <v>0</v>
      </c>
      <c r="BJ367" s="18" t="s">
        <v>81</v>
      </c>
      <c r="BK367" s="224">
        <f>ROUND(I367*H367,2)</f>
        <v>119.88</v>
      </c>
      <c r="BL367" s="18" t="s">
        <v>228</v>
      </c>
      <c r="BM367" s="223" t="s">
        <v>347</v>
      </c>
    </row>
    <row r="368" s="2" customFormat="1" ht="24.15" customHeight="1">
      <c r="A368" s="33"/>
      <c r="B368" s="34"/>
      <c r="C368" s="212" t="s">
        <v>348</v>
      </c>
      <c r="D368" s="212" t="s">
        <v>135</v>
      </c>
      <c r="E368" s="213" t="s">
        <v>349</v>
      </c>
      <c r="F368" s="214" t="s">
        <v>350</v>
      </c>
      <c r="G368" s="215" t="s">
        <v>169</v>
      </c>
      <c r="H368" s="216">
        <v>0.108</v>
      </c>
      <c r="I368" s="217">
        <v>280</v>
      </c>
      <c r="J368" s="217">
        <f>ROUND(I368*H368,2)</f>
        <v>30.239999999999998</v>
      </c>
      <c r="K368" s="218"/>
      <c r="L368" s="39"/>
      <c r="M368" s="219" t="s">
        <v>1</v>
      </c>
      <c r="N368" s="220" t="s">
        <v>38</v>
      </c>
      <c r="O368" s="221">
        <v>0.23100000000000001</v>
      </c>
      <c r="P368" s="221">
        <f>O368*H368</f>
        <v>0.024948000000000001</v>
      </c>
      <c r="Q368" s="221">
        <v>0</v>
      </c>
      <c r="R368" s="221">
        <f>Q368*H368</f>
        <v>0</v>
      </c>
      <c r="S368" s="221">
        <v>0</v>
      </c>
      <c r="T368" s="222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223" t="s">
        <v>228</v>
      </c>
      <c r="AT368" s="223" t="s">
        <v>135</v>
      </c>
      <c r="AU368" s="223" t="s">
        <v>83</v>
      </c>
      <c r="AY368" s="18" t="s">
        <v>133</v>
      </c>
      <c r="BE368" s="224">
        <f>IF(N368="základní",J368,0)</f>
        <v>30.239999999999998</v>
      </c>
      <c r="BF368" s="224">
        <f>IF(N368="snížená",J368,0)</f>
        <v>0</v>
      </c>
      <c r="BG368" s="224">
        <f>IF(N368="zákl. přenesená",J368,0)</f>
        <v>0</v>
      </c>
      <c r="BH368" s="224">
        <f>IF(N368="sníž. přenesená",J368,0)</f>
        <v>0</v>
      </c>
      <c r="BI368" s="224">
        <f>IF(N368="nulová",J368,0)</f>
        <v>0</v>
      </c>
      <c r="BJ368" s="18" t="s">
        <v>81</v>
      </c>
      <c r="BK368" s="224">
        <f>ROUND(I368*H368,2)</f>
        <v>30.239999999999998</v>
      </c>
      <c r="BL368" s="18" t="s">
        <v>228</v>
      </c>
      <c r="BM368" s="223" t="s">
        <v>351</v>
      </c>
    </row>
    <row r="369" s="12" customFormat="1" ht="22.8" customHeight="1">
      <c r="A369" s="12"/>
      <c r="B369" s="197"/>
      <c r="C369" s="198"/>
      <c r="D369" s="199" t="s">
        <v>72</v>
      </c>
      <c r="E369" s="210" t="s">
        <v>352</v>
      </c>
      <c r="F369" s="210" t="s">
        <v>353</v>
      </c>
      <c r="G369" s="198"/>
      <c r="H369" s="198"/>
      <c r="I369" s="198"/>
      <c r="J369" s="211">
        <f>BK369</f>
        <v>12866.110000000001</v>
      </c>
      <c r="K369" s="198"/>
      <c r="L369" s="202"/>
      <c r="M369" s="203"/>
      <c r="N369" s="204"/>
      <c r="O369" s="204"/>
      <c r="P369" s="205">
        <f>SUM(P370:P397)</f>
        <v>5.6920120000000001</v>
      </c>
      <c r="Q369" s="204"/>
      <c r="R369" s="205">
        <f>SUM(R370:R397)</f>
        <v>0.054374099999999995</v>
      </c>
      <c r="S369" s="204"/>
      <c r="T369" s="206">
        <f>SUM(T370:T397)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207" t="s">
        <v>83</v>
      </c>
      <c r="AT369" s="208" t="s">
        <v>72</v>
      </c>
      <c r="AU369" s="208" t="s">
        <v>81</v>
      </c>
      <c r="AY369" s="207" t="s">
        <v>133</v>
      </c>
      <c r="BK369" s="209">
        <f>SUM(BK370:BK397)</f>
        <v>12866.110000000001</v>
      </c>
    </row>
    <row r="370" s="2" customFormat="1" ht="24.15" customHeight="1">
      <c r="A370" s="33"/>
      <c r="B370" s="34"/>
      <c r="C370" s="212" t="s">
        <v>354</v>
      </c>
      <c r="D370" s="212" t="s">
        <v>135</v>
      </c>
      <c r="E370" s="213" t="s">
        <v>355</v>
      </c>
      <c r="F370" s="214" t="s">
        <v>356</v>
      </c>
      <c r="G370" s="215" t="s">
        <v>180</v>
      </c>
      <c r="H370" s="216">
        <v>8.0380000000000003</v>
      </c>
      <c r="I370" s="217">
        <v>191</v>
      </c>
      <c r="J370" s="217">
        <f>ROUND(I370*H370,2)</f>
        <v>1535.26</v>
      </c>
      <c r="K370" s="218"/>
      <c r="L370" s="39"/>
      <c r="M370" s="219" t="s">
        <v>1</v>
      </c>
      <c r="N370" s="220" t="s">
        <v>38</v>
      </c>
      <c r="O370" s="221">
        <v>0.317</v>
      </c>
      <c r="P370" s="221">
        <f>O370*H370</f>
        <v>2.5480460000000003</v>
      </c>
      <c r="Q370" s="221">
        <v>3.0000000000000001E-05</v>
      </c>
      <c r="R370" s="221">
        <f>Q370*H370</f>
        <v>0.00024114000000000001</v>
      </c>
      <c r="S370" s="221">
        <v>0</v>
      </c>
      <c r="T370" s="222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223" t="s">
        <v>228</v>
      </c>
      <c r="AT370" s="223" t="s">
        <v>135</v>
      </c>
      <c r="AU370" s="223" t="s">
        <v>83</v>
      </c>
      <c r="AY370" s="18" t="s">
        <v>133</v>
      </c>
      <c r="BE370" s="224">
        <f>IF(N370="základní",J370,0)</f>
        <v>1535.26</v>
      </c>
      <c r="BF370" s="224">
        <f>IF(N370="snížená",J370,0)</f>
        <v>0</v>
      </c>
      <c r="BG370" s="224">
        <f>IF(N370="zákl. přenesená",J370,0)</f>
        <v>0</v>
      </c>
      <c r="BH370" s="224">
        <f>IF(N370="sníž. přenesená",J370,0)</f>
        <v>0</v>
      </c>
      <c r="BI370" s="224">
        <f>IF(N370="nulová",J370,0)</f>
        <v>0</v>
      </c>
      <c r="BJ370" s="18" t="s">
        <v>81</v>
      </c>
      <c r="BK370" s="224">
        <f>ROUND(I370*H370,2)</f>
        <v>1535.26</v>
      </c>
      <c r="BL370" s="18" t="s">
        <v>228</v>
      </c>
      <c r="BM370" s="223" t="s">
        <v>357</v>
      </c>
    </row>
    <row r="371" s="13" customFormat="1">
      <c r="A371" s="13"/>
      <c r="B371" s="225"/>
      <c r="C371" s="226"/>
      <c r="D371" s="227" t="s">
        <v>141</v>
      </c>
      <c r="E371" s="228" t="s">
        <v>1</v>
      </c>
      <c r="F371" s="229" t="s">
        <v>142</v>
      </c>
      <c r="G371" s="226"/>
      <c r="H371" s="228" t="s">
        <v>1</v>
      </c>
      <c r="I371" s="226"/>
      <c r="J371" s="226"/>
      <c r="K371" s="226"/>
      <c r="L371" s="230"/>
      <c r="M371" s="231"/>
      <c r="N371" s="232"/>
      <c r="O371" s="232"/>
      <c r="P371" s="232"/>
      <c r="Q371" s="232"/>
      <c r="R371" s="232"/>
      <c r="S371" s="232"/>
      <c r="T371" s="23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4" t="s">
        <v>141</v>
      </c>
      <c r="AU371" s="234" t="s">
        <v>83</v>
      </c>
      <c r="AV371" s="13" t="s">
        <v>81</v>
      </c>
      <c r="AW371" s="13" t="s">
        <v>29</v>
      </c>
      <c r="AX371" s="13" t="s">
        <v>73</v>
      </c>
      <c r="AY371" s="234" t="s">
        <v>133</v>
      </c>
    </row>
    <row r="372" s="13" customFormat="1">
      <c r="A372" s="13"/>
      <c r="B372" s="225"/>
      <c r="C372" s="226"/>
      <c r="D372" s="227" t="s">
        <v>141</v>
      </c>
      <c r="E372" s="228" t="s">
        <v>1</v>
      </c>
      <c r="F372" s="229" t="s">
        <v>311</v>
      </c>
      <c r="G372" s="226"/>
      <c r="H372" s="228" t="s">
        <v>1</v>
      </c>
      <c r="I372" s="226"/>
      <c r="J372" s="226"/>
      <c r="K372" s="226"/>
      <c r="L372" s="230"/>
      <c r="M372" s="231"/>
      <c r="N372" s="232"/>
      <c r="O372" s="232"/>
      <c r="P372" s="232"/>
      <c r="Q372" s="232"/>
      <c r="R372" s="232"/>
      <c r="S372" s="232"/>
      <c r="T372" s="23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4" t="s">
        <v>141</v>
      </c>
      <c r="AU372" s="234" t="s">
        <v>83</v>
      </c>
      <c r="AV372" s="13" t="s">
        <v>81</v>
      </c>
      <c r="AW372" s="13" t="s">
        <v>29</v>
      </c>
      <c r="AX372" s="13" t="s">
        <v>73</v>
      </c>
      <c r="AY372" s="234" t="s">
        <v>133</v>
      </c>
    </row>
    <row r="373" s="13" customFormat="1">
      <c r="A373" s="13"/>
      <c r="B373" s="225"/>
      <c r="C373" s="226"/>
      <c r="D373" s="227" t="s">
        <v>141</v>
      </c>
      <c r="E373" s="228" t="s">
        <v>1</v>
      </c>
      <c r="F373" s="229" t="s">
        <v>152</v>
      </c>
      <c r="G373" s="226"/>
      <c r="H373" s="228" t="s">
        <v>1</v>
      </c>
      <c r="I373" s="226"/>
      <c r="J373" s="226"/>
      <c r="K373" s="226"/>
      <c r="L373" s="230"/>
      <c r="M373" s="231"/>
      <c r="N373" s="232"/>
      <c r="O373" s="232"/>
      <c r="P373" s="232"/>
      <c r="Q373" s="232"/>
      <c r="R373" s="232"/>
      <c r="S373" s="232"/>
      <c r="T373" s="23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4" t="s">
        <v>141</v>
      </c>
      <c r="AU373" s="234" t="s">
        <v>83</v>
      </c>
      <c r="AV373" s="13" t="s">
        <v>81</v>
      </c>
      <c r="AW373" s="13" t="s">
        <v>29</v>
      </c>
      <c r="AX373" s="13" t="s">
        <v>73</v>
      </c>
      <c r="AY373" s="234" t="s">
        <v>133</v>
      </c>
    </row>
    <row r="374" s="14" customFormat="1">
      <c r="A374" s="14"/>
      <c r="B374" s="235"/>
      <c r="C374" s="236"/>
      <c r="D374" s="227" t="s">
        <v>141</v>
      </c>
      <c r="E374" s="237" t="s">
        <v>1</v>
      </c>
      <c r="F374" s="238" t="s">
        <v>238</v>
      </c>
      <c r="G374" s="236"/>
      <c r="H374" s="239">
        <v>8.0380000000000003</v>
      </c>
      <c r="I374" s="236"/>
      <c r="J374" s="236"/>
      <c r="K374" s="236"/>
      <c r="L374" s="240"/>
      <c r="M374" s="241"/>
      <c r="N374" s="242"/>
      <c r="O374" s="242"/>
      <c r="P374" s="242"/>
      <c r="Q374" s="242"/>
      <c r="R374" s="242"/>
      <c r="S374" s="242"/>
      <c r="T374" s="243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4" t="s">
        <v>141</v>
      </c>
      <c r="AU374" s="244" t="s">
        <v>83</v>
      </c>
      <c r="AV374" s="14" t="s">
        <v>83</v>
      </c>
      <c r="AW374" s="14" t="s">
        <v>29</v>
      </c>
      <c r="AX374" s="14" t="s">
        <v>73</v>
      </c>
      <c r="AY374" s="244" t="s">
        <v>133</v>
      </c>
    </row>
    <row r="375" s="15" customFormat="1">
      <c r="A375" s="15"/>
      <c r="B375" s="245"/>
      <c r="C375" s="246"/>
      <c r="D375" s="227" t="s">
        <v>141</v>
      </c>
      <c r="E375" s="247" t="s">
        <v>1</v>
      </c>
      <c r="F375" s="248" t="s">
        <v>146</v>
      </c>
      <c r="G375" s="246"/>
      <c r="H375" s="249">
        <v>8.0380000000000003</v>
      </c>
      <c r="I375" s="246"/>
      <c r="J375" s="246"/>
      <c r="K375" s="246"/>
      <c r="L375" s="250"/>
      <c r="M375" s="251"/>
      <c r="N375" s="252"/>
      <c r="O375" s="252"/>
      <c r="P375" s="252"/>
      <c r="Q375" s="252"/>
      <c r="R375" s="252"/>
      <c r="S375" s="252"/>
      <c r="T375" s="253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54" t="s">
        <v>141</v>
      </c>
      <c r="AU375" s="254" t="s">
        <v>83</v>
      </c>
      <c r="AV375" s="15" t="s">
        <v>139</v>
      </c>
      <c r="AW375" s="15" t="s">
        <v>29</v>
      </c>
      <c r="AX375" s="15" t="s">
        <v>81</v>
      </c>
      <c r="AY375" s="254" t="s">
        <v>133</v>
      </c>
    </row>
    <row r="376" s="2" customFormat="1" ht="37.8" customHeight="1">
      <c r="A376" s="33"/>
      <c r="B376" s="34"/>
      <c r="C376" s="212" t="s">
        <v>358</v>
      </c>
      <c r="D376" s="212" t="s">
        <v>135</v>
      </c>
      <c r="E376" s="213" t="s">
        <v>359</v>
      </c>
      <c r="F376" s="214" t="s">
        <v>360</v>
      </c>
      <c r="G376" s="215" t="s">
        <v>361</v>
      </c>
      <c r="H376" s="216">
        <v>10.048</v>
      </c>
      <c r="I376" s="217">
        <v>161</v>
      </c>
      <c r="J376" s="217">
        <f>ROUND(I376*H376,2)</f>
        <v>1617.73</v>
      </c>
      <c r="K376" s="218"/>
      <c r="L376" s="39"/>
      <c r="M376" s="219" t="s">
        <v>1</v>
      </c>
      <c r="N376" s="220" t="s">
        <v>38</v>
      </c>
      <c r="O376" s="221">
        <v>0.11</v>
      </c>
      <c r="P376" s="221">
        <f>O376*H376</f>
        <v>1.10528</v>
      </c>
      <c r="Q376" s="221">
        <v>0.00059999999999999995</v>
      </c>
      <c r="R376" s="221">
        <f>Q376*H376</f>
        <v>0.0060287999999999991</v>
      </c>
      <c r="S376" s="221">
        <v>0</v>
      </c>
      <c r="T376" s="222">
        <f>S376*H376</f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223" t="s">
        <v>228</v>
      </c>
      <c r="AT376" s="223" t="s">
        <v>135</v>
      </c>
      <c r="AU376" s="223" t="s">
        <v>83</v>
      </c>
      <c r="AY376" s="18" t="s">
        <v>133</v>
      </c>
      <c r="BE376" s="224">
        <f>IF(N376="základní",J376,0)</f>
        <v>1617.73</v>
      </c>
      <c r="BF376" s="224">
        <f>IF(N376="snížená",J376,0)</f>
        <v>0</v>
      </c>
      <c r="BG376" s="224">
        <f>IF(N376="zákl. přenesená",J376,0)</f>
        <v>0</v>
      </c>
      <c r="BH376" s="224">
        <f>IF(N376="sníž. přenesená",J376,0)</f>
        <v>0</v>
      </c>
      <c r="BI376" s="224">
        <f>IF(N376="nulová",J376,0)</f>
        <v>0</v>
      </c>
      <c r="BJ376" s="18" t="s">
        <v>81</v>
      </c>
      <c r="BK376" s="224">
        <f>ROUND(I376*H376,2)</f>
        <v>1617.73</v>
      </c>
      <c r="BL376" s="18" t="s">
        <v>228</v>
      </c>
      <c r="BM376" s="223" t="s">
        <v>362</v>
      </c>
    </row>
    <row r="377" s="13" customFormat="1">
      <c r="A377" s="13"/>
      <c r="B377" s="225"/>
      <c r="C377" s="226"/>
      <c r="D377" s="227" t="s">
        <v>141</v>
      </c>
      <c r="E377" s="228" t="s">
        <v>1</v>
      </c>
      <c r="F377" s="229" t="s">
        <v>142</v>
      </c>
      <c r="G377" s="226"/>
      <c r="H377" s="228" t="s">
        <v>1</v>
      </c>
      <c r="I377" s="226"/>
      <c r="J377" s="226"/>
      <c r="K377" s="226"/>
      <c r="L377" s="230"/>
      <c r="M377" s="231"/>
      <c r="N377" s="232"/>
      <c r="O377" s="232"/>
      <c r="P377" s="232"/>
      <c r="Q377" s="232"/>
      <c r="R377" s="232"/>
      <c r="S377" s="232"/>
      <c r="T377" s="23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4" t="s">
        <v>141</v>
      </c>
      <c r="AU377" s="234" t="s">
        <v>83</v>
      </c>
      <c r="AV377" s="13" t="s">
        <v>81</v>
      </c>
      <c r="AW377" s="13" t="s">
        <v>29</v>
      </c>
      <c r="AX377" s="13" t="s">
        <v>73</v>
      </c>
      <c r="AY377" s="234" t="s">
        <v>133</v>
      </c>
    </row>
    <row r="378" s="13" customFormat="1">
      <c r="A378" s="13"/>
      <c r="B378" s="225"/>
      <c r="C378" s="226"/>
      <c r="D378" s="227" t="s">
        <v>141</v>
      </c>
      <c r="E378" s="228" t="s">
        <v>1</v>
      </c>
      <c r="F378" s="229" t="s">
        <v>311</v>
      </c>
      <c r="G378" s="226"/>
      <c r="H378" s="228" t="s">
        <v>1</v>
      </c>
      <c r="I378" s="226"/>
      <c r="J378" s="226"/>
      <c r="K378" s="226"/>
      <c r="L378" s="230"/>
      <c r="M378" s="231"/>
      <c r="N378" s="232"/>
      <c r="O378" s="232"/>
      <c r="P378" s="232"/>
      <c r="Q378" s="232"/>
      <c r="R378" s="232"/>
      <c r="S378" s="232"/>
      <c r="T378" s="23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4" t="s">
        <v>141</v>
      </c>
      <c r="AU378" s="234" t="s">
        <v>83</v>
      </c>
      <c r="AV378" s="13" t="s">
        <v>81</v>
      </c>
      <c r="AW378" s="13" t="s">
        <v>29</v>
      </c>
      <c r="AX378" s="13" t="s">
        <v>73</v>
      </c>
      <c r="AY378" s="234" t="s">
        <v>133</v>
      </c>
    </row>
    <row r="379" s="13" customFormat="1">
      <c r="A379" s="13"/>
      <c r="B379" s="225"/>
      <c r="C379" s="226"/>
      <c r="D379" s="227" t="s">
        <v>141</v>
      </c>
      <c r="E379" s="228" t="s">
        <v>1</v>
      </c>
      <c r="F379" s="229" t="s">
        <v>152</v>
      </c>
      <c r="G379" s="226"/>
      <c r="H379" s="228" t="s">
        <v>1</v>
      </c>
      <c r="I379" s="226"/>
      <c r="J379" s="226"/>
      <c r="K379" s="226"/>
      <c r="L379" s="230"/>
      <c r="M379" s="231"/>
      <c r="N379" s="232"/>
      <c r="O379" s="232"/>
      <c r="P379" s="232"/>
      <c r="Q379" s="232"/>
      <c r="R379" s="232"/>
      <c r="S379" s="232"/>
      <c r="T379" s="23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4" t="s">
        <v>141</v>
      </c>
      <c r="AU379" s="234" t="s">
        <v>83</v>
      </c>
      <c r="AV379" s="13" t="s">
        <v>81</v>
      </c>
      <c r="AW379" s="13" t="s">
        <v>29</v>
      </c>
      <c r="AX379" s="13" t="s">
        <v>73</v>
      </c>
      <c r="AY379" s="234" t="s">
        <v>133</v>
      </c>
    </row>
    <row r="380" s="14" customFormat="1">
      <c r="A380" s="14"/>
      <c r="B380" s="235"/>
      <c r="C380" s="236"/>
      <c r="D380" s="227" t="s">
        <v>141</v>
      </c>
      <c r="E380" s="237" t="s">
        <v>1</v>
      </c>
      <c r="F380" s="238" t="s">
        <v>363</v>
      </c>
      <c r="G380" s="236"/>
      <c r="H380" s="239">
        <v>10.048</v>
      </c>
      <c r="I380" s="236"/>
      <c r="J380" s="236"/>
      <c r="K380" s="236"/>
      <c r="L380" s="240"/>
      <c r="M380" s="241"/>
      <c r="N380" s="242"/>
      <c r="O380" s="242"/>
      <c r="P380" s="242"/>
      <c r="Q380" s="242"/>
      <c r="R380" s="242"/>
      <c r="S380" s="242"/>
      <c r="T380" s="243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4" t="s">
        <v>141</v>
      </c>
      <c r="AU380" s="244" t="s">
        <v>83</v>
      </c>
      <c r="AV380" s="14" t="s">
        <v>83</v>
      </c>
      <c r="AW380" s="14" t="s">
        <v>29</v>
      </c>
      <c r="AX380" s="14" t="s">
        <v>73</v>
      </c>
      <c r="AY380" s="244" t="s">
        <v>133</v>
      </c>
    </row>
    <row r="381" s="15" customFormat="1">
      <c r="A381" s="15"/>
      <c r="B381" s="245"/>
      <c r="C381" s="246"/>
      <c r="D381" s="227" t="s">
        <v>141</v>
      </c>
      <c r="E381" s="247" t="s">
        <v>1</v>
      </c>
      <c r="F381" s="248" t="s">
        <v>146</v>
      </c>
      <c r="G381" s="246"/>
      <c r="H381" s="249">
        <v>10.048</v>
      </c>
      <c r="I381" s="246"/>
      <c r="J381" s="246"/>
      <c r="K381" s="246"/>
      <c r="L381" s="250"/>
      <c r="M381" s="251"/>
      <c r="N381" s="252"/>
      <c r="O381" s="252"/>
      <c r="P381" s="252"/>
      <c r="Q381" s="252"/>
      <c r="R381" s="252"/>
      <c r="S381" s="252"/>
      <c r="T381" s="253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54" t="s">
        <v>141</v>
      </c>
      <c r="AU381" s="254" t="s">
        <v>83</v>
      </c>
      <c r="AV381" s="15" t="s">
        <v>139</v>
      </c>
      <c r="AW381" s="15" t="s">
        <v>29</v>
      </c>
      <c r="AX381" s="15" t="s">
        <v>81</v>
      </c>
      <c r="AY381" s="254" t="s">
        <v>133</v>
      </c>
    </row>
    <row r="382" s="2" customFormat="1" ht="37.8" customHeight="1">
      <c r="A382" s="33"/>
      <c r="B382" s="34"/>
      <c r="C382" s="212" t="s">
        <v>364</v>
      </c>
      <c r="D382" s="212" t="s">
        <v>135</v>
      </c>
      <c r="E382" s="213" t="s">
        <v>365</v>
      </c>
      <c r="F382" s="214" t="s">
        <v>366</v>
      </c>
      <c r="G382" s="215" t="s">
        <v>361</v>
      </c>
      <c r="H382" s="216">
        <v>10.048</v>
      </c>
      <c r="I382" s="217">
        <v>163</v>
      </c>
      <c r="J382" s="217">
        <f>ROUND(I382*H382,2)</f>
        <v>1637.8199999999999</v>
      </c>
      <c r="K382" s="218"/>
      <c r="L382" s="39"/>
      <c r="M382" s="219" t="s">
        <v>1</v>
      </c>
      <c r="N382" s="220" t="s">
        <v>38</v>
      </c>
      <c r="O382" s="221">
        <v>0.11</v>
      </c>
      <c r="P382" s="221">
        <f>O382*H382</f>
        <v>1.10528</v>
      </c>
      <c r="Q382" s="221">
        <v>0.00059999999999999995</v>
      </c>
      <c r="R382" s="221">
        <f>Q382*H382</f>
        <v>0.0060287999999999991</v>
      </c>
      <c r="S382" s="221">
        <v>0</v>
      </c>
      <c r="T382" s="222">
        <f>S382*H382</f>
        <v>0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223" t="s">
        <v>228</v>
      </c>
      <c r="AT382" s="223" t="s">
        <v>135</v>
      </c>
      <c r="AU382" s="223" t="s">
        <v>83</v>
      </c>
      <c r="AY382" s="18" t="s">
        <v>133</v>
      </c>
      <c r="BE382" s="224">
        <f>IF(N382="základní",J382,0)</f>
        <v>1637.8199999999999</v>
      </c>
      <c r="BF382" s="224">
        <f>IF(N382="snížená",J382,0)</f>
        <v>0</v>
      </c>
      <c r="BG382" s="224">
        <f>IF(N382="zákl. přenesená",J382,0)</f>
        <v>0</v>
      </c>
      <c r="BH382" s="224">
        <f>IF(N382="sníž. přenesená",J382,0)</f>
        <v>0</v>
      </c>
      <c r="BI382" s="224">
        <f>IF(N382="nulová",J382,0)</f>
        <v>0</v>
      </c>
      <c r="BJ382" s="18" t="s">
        <v>81</v>
      </c>
      <c r="BK382" s="224">
        <f>ROUND(I382*H382,2)</f>
        <v>1637.8199999999999</v>
      </c>
      <c r="BL382" s="18" t="s">
        <v>228</v>
      </c>
      <c r="BM382" s="223" t="s">
        <v>367</v>
      </c>
    </row>
    <row r="383" s="13" customFormat="1">
      <c r="A383" s="13"/>
      <c r="B383" s="225"/>
      <c r="C383" s="226"/>
      <c r="D383" s="227" t="s">
        <v>141</v>
      </c>
      <c r="E383" s="228" t="s">
        <v>1</v>
      </c>
      <c r="F383" s="229" t="s">
        <v>142</v>
      </c>
      <c r="G383" s="226"/>
      <c r="H383" s="228" t="s">
        <v>1</v>
      </c>
      <c r="I383" s="226"/>
      <c r="J383" s="226"/>
      <c r="K383" s="226"/>
      <c r="L383" s="230"/>
      <c r="M383" s="231"/>
      <c r="N383" s="232"/>
      <c r="O383" s="232"/>
      <c r="P383" s="232"/>
      <c r="Q383" s="232"/>
      <c r="R383" s="232"/>
      <c r="S383" s="232"/>
      <c r="T383" s="23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4" t="s">
        <v>141</v>
      </c>
      <c r="AU383" s="234" t="s">
        <v>83</v>
      </c>
      <c r="AV383" s="13" t="s">
        <v>81</v>
      </c>
      <c r="AW383" s="13" t="s">
        <v>29</v>
      </c>
      <c r="AX383" s="13" t="s">
        <v>73</v>
      </c>
      <c r="AY383" s="234" t="s">
        <v>133</v>
      </c>
    </row>
    <row r="384" s="13" customFormat="1">
      <c r="A384" s="13"/>
      <c r="B384" s="225"/>
      <c r="C384" s="226"/>
      <c r="D384" s="227" t="s">
        <v>141</v>
      </c>
      <c r="E384" s="228" t="s">
        <v>1</v>
      </c>
      <c r="F384" s="229" t="s">
        <v>311</v>
      </c>
      <c r="G384" s="226"/>
      <c r="H384" s="228" t="s">
        <v>1</v>
      </c>
      <c r="I384" s="226"/>
      <c r="J384" s="226"/>
      <c r="K384" s="226"/>
      <c r="L384" s="230"/>
      <c r="M384" s="231"/>
      <c r="N384" s="232"/>
      <c r="O384" s="232"/>
      <c r="P384" s="232"/>
      <c r="Q384" s="232"/>
      <c r="R384" s="232"/>
      <c r="S384" s="232"/>
      <c r="T384" s="23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4" t="s">
        <v>141</v>
      </c>
      <c r="AU384" s="234" t="s">
        <v>83</v>
      </c>
      <c r="AV384" s="13" t="s">
        <v>81</v>
      </c>
      <c r="AW384" s="13" t="s">
        <v>29</v>
      </c>
      <c r="AX384" s="13" t="s">
        <v>73</v>
      </c>
      <c r="AY384" s="234" t="s">
        <v>133</v>
      </c>
    </row>
    <row r="385" s="13" customFormat="1">
      <c r="A385" s="13"/>
      <c r="B385" s="225"/>
      <c r="C385" s="226"/>
      <c r="D385" s="227" t="s">
        <v>141</v>
      </c>
      <c r="E385" s="228" t="s">
        <v>1</v>
      </c>
      <c r="F385" s="229" t="s">
        <v>152</v>
      </c>
      <c r="G385" s="226"/>
      <c r="H385" s="228" t="s">
        <v>1</v>
      </c>
      <c r="I385" s="226"/>
      <c r="J385" s="226"/>
      <c r="K385" s="226"/>
      <c r="L385" s="230"/>
      <c r="M385" s="231"/>
      <c r="N385" s="232"/>
      <c r="O385" s="232"/>
      <c r="P385" s="232"/>
      <c r="Q385" s="232"/>
      <c r="R385" s="232"/>
      <c r="S385" s="232"/>
      <c r="T385" s="23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4" t="s">
        <v>141</v>
      </c>
      <c r="AU385" s="234" t="s">
        <v>83</v>
      </c>
      <c r="AV385" s="13" t="s">
        <v>81</v>
      </c>
      <c r="AW385" s="13" t="s">
        <v>29</v>
      </c>
      <c r="AX385" s="13" t="s">
        <v>73</v>
      </c>
      <c r="AY385" s="234" t="s">
        <v>133</v>
      </c>
    </row>
    <row r="386" s="14" customFormat="1">
      <c r="A386" s="14"/>
      <c r="B386" s="235"/>
      <c r="C386" s="236"/>
      <c r="D386" s="227" t="s">
        <v>141</v>
      </c>
      <c r="E386" s="237" t="s">
        <v>1</v>
      </c>
      <c r="F386" s="238" t="s">
        <v>363</v>
      </c>
      <c r="G386" s="236"/>
      <c r="H386" s="239">
        <v>10.048</v>
      </c>
      <c r="I386" s="236"/>
      <c r="J386" s="236"/>
      <c r="K386" s="236"/>
      <c r="L386" s="240"/>
      <c r="M386" s="241"/>
      <c r="N386" s="242"/>
      <c r="O386" s="242"/>
      <c r="P386" s="242"/>
      <c r="Q386" s="242"/>
      <c r="R386" s="242"/>
      <c r="S386" s="242"/>
      <c r="T386" s="243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44" t="s">
        <v>141</v>
      </c>
      <c r="AU386" s="244" t="s">
        <v>83</v>
      </c>
      <c r="AV386" s="14" t="s">
        <v>83</v>
      </c>
      <c r="AW386" s="14" t="s">
        <v>29</v>
      </c>
      <c r="AX386" s="14" t="s">
        <v>73</v>
      </c>
      <c r="AY386" s="244" t="s">
        <v>133</v>
      </c>
    </row>
    <row r="387" s="15" customFormat="1">
      <c r="A387" s="15"/>
      <c r="B387" s="245"/>
      <c r="C387" s="246"/>
      <c r="D387" s="227" t="s">
        <v>141</v>
      </c>
      <c r="E387" s="247" t="s">
        <v>1</v>
      </c>
      <c r="F387" s="248" t="s">
        <v>146</v>
      </c>
      <c r="G387" s="246"/>
      <c r="H387" s="249">
        <v>10.048</v>
      </c>
      <c r="I387" s="246"/>
      <c r="J387" s="246"/>
      <c r="K387" s="246"/>
      <c r="L387" s="250"/>
      <c r="M387" s="251"/>
      <c r="N387" s="252"/>
      <c r="O387" s="252"/>
      <c r="P387" s="252"/>
      <c r="Q387" s="252"/>
      <c r="R387" s="252"/>
      <c r="S387" s="252"/>
      <c r="T387" s="253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54" t="s">
        <v>141</v>
      </c>
      <c r="AU387" s="254" t="s">
        <v>83</v>
      </c>
      <c r="AV387" s="15" t="s">
        <v>139</v>
      </c>
      <c r="AW387" s="15" t="s">
        <v>29</v>
      </c>
      <c r="AX387" s="15" t="s">
        <v>81</v>
      </c>
      <c r="AY387" s="254" t="s">
        <v>133</v>
      </c>
    </row>
    <row r="388" s="2" customFormat="1" ht="24.15" customHeight="1">
      <c r="A388" s="33"/>
      <c r="B388" s="34"/>
      <c r="C388" s="212" t="s">
        <v>368</v>
      </c>
      <c r="D388" s="212" t="s">
        <v>135</v>
      </c>
      <c r="E388" s="213" t="s">
        <v>369</v>
      </c>
      <c r="F388" s="214" t="s">
        <v>370</v>
      </c>
      <c r="G388" s="215" t="s">
        <v>180</v>
      </c>
      <c r="H388" s="216">
        <v>2.512</v>
      </c>
      <c r="I388" s="217">
        <v>200</v>
      </c>
      <c r="J388" s="217">
        <f>ROUND(I388*H388,2)</f>
        <v>502.39999999999998</v>
      </c>
      <c r="K388" s="218"/>
      <c r="L388" s="39"/>
      <c r="M388" s="219" t="s">
        <v>1</v>
      </c>
      <c r="N388" s="220" t="s">
        <v>38</v>
      </c>
      <c r="O388" s="221">
        <v>0.34000000000000002</v>
      </c>
      <c r="P388" s="221">
        <f>O388*H388</f>
        <v>0.85408000000000006</v>
      </c>
      <c r="Q388" s="221">
        <v>3.0000000000000001E-05</v>
      </c>
      <c r="R388" s="221">
        <f>Q388*H388</f>
        <v>7.5359999999999997E-05</v>
      </c>
      <c r="S388" s="221">
        <v>0</v>
      </c>
      <c r="T388" s="222">
        <f>S388*H388</f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223" t="s">
        <v>228</v>
      </c>
      <c r="AT388" s="223" t="s">
        <v>135</v>
      </c>
      <c r="AU388" s="223" t="s">
        <v>83</v>
      </c>
      <c r="AY388" s="18" t="s">
        <v>133</v>
      </c>
      <c r="BE388" s="224">
        <f>IF(N388="základní",J388,0)</f>
        <v>502.39999999999998</v>
      </c>
      <c r="BF388" s="224">
        <f>IF(N388="snížená",J388,0)</f>
        <v>0</v>
      </c>
      <c r="BG388" s="224">
        <f>IF(N388="zákl. přenesená",J388,0)</f>
        <v>0</v>
      </c>
      <c r="BH388" s="224">
        <f>IF(N388="sníž. přenesená",J388,0)</f>
        <v>0</v>
      </c>
      <c r="BI388" s="224">
        <f>IF(N388="nulová",J388,0)</f>
        <v>0</v>
      </c>
      <c r="BJ388" s="18" t="s">
        <v>81</v>
      </c>
      <c r="BK388" s="224">
        <f>ROUND(I388*H388,2)</f>
        <v>502.39999999999998</v>
      </c>
      <c r="BL388" s="18" t="s">
        <v>228</v>
      </c>
      <c r="BM388" s="223" t="s">
        <v>371</v>
      </c>
    </row>
    <row r="389" s="13" customFormat="1">
      <c r="A389" s="13"/>
      <c r="B389" s="225"/>
      <c r="C389" s="226"/>
      <c r="D389" s="227" t="s">
        <v>141</v>
      </c>
      <c r="E389" s="228" t="s">
        <v>1</v>
      </c>
      <c r="F389" s="229" t="s">
        <v>142</v>
      </c>
      <c r="G389" s="226"/>
      <c r="H389" s="228" t="s">
        <v>1</v>
      </c>
      <c r="I389" s="226"/>
      <c r="J389" s="226"/>
      <c r="K389" s="226"/>
      <c r="L389" s="230"/>
      <c r="M389" s="231"/>
      <c r="N389" s="232"/>
      <c r="O389" s="232"/>
      <c r="P389" s="232"/>
      <c r="Q389" s="232"/>
      <c r="R389" s="232"/>
      <c r="S389" s="232"/>
      <c r="T389" s="23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4" t="s">
        <v>141</v>
      </c>
      <c r="AU389" s="234" t="s">
        <v>83</v>
      </c>
      <c r="AV389" s="13" t="s">
        <v>81</v>
      </c>
      <c r="AW389" s="13" t="s">
        <v>29</v>
      </c>
      <c r="AX389" s="13" t="s">
        <v>73</v>
      </c>
      <c r="AY389" s="234" t="s">
        <v>133</v>
      </c>
    </row>
    <row r="390" s="13" customFormat="1">
      <c r="A390" s="13"/>
      <c r="B390" s="225"/>
      <c r="C390" s="226"/>
      <c r="D390" s="227" t="s">
        <v>141</v>
      </c>
      <c r="E390" s="228" t="s">
        <v>1</v>
      </c>
      <c r="F390" s="229" t="s">
        <v>311</v>
      </c>
      <c r="G390" s="226"/>
      <c r="H390" s="228" t="s">
        <v>1</v>
      </c>
      <c r="I390" s="226"/>
      <c r="J390" s="226"/>
      <c r="K390" s="226"/>
      <c r="L390" s="230"/>
      <c r="M390" s="231"/>
      <c r="N390" s="232"/>
      <c r="O390" s="232"/>
      <c r="P390" s="232"/>
      <c r="Q390" s="232"/>
      <c r="R390" s="232"/>
      <c r="S390" s="232"/>
      <c r="T390" s="23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4" t="s">
        <v>141</v>
      </c>
      <c r="AU390" s="234" t="s">
        <v>83</v>
      </c>
      <c r="AV390" s="13" t="s">
        <v>81</v>
      </c>
      <c r="AW390" s="13" t="s">
        <v>29</v>
      </c>
      <c r="AX390" s="13" t="s">
        <v>73</v>
      </c>
      <c r="AY390" s="234" t="s">
        <v>133</v>
      </c>
    </row>
    <row r="391" s="13" customFormat="1">
      <c r="A391" s="13"/>
      <c r="B391" s="225"/>
      <c r="C391" s="226"/>
      <c r="D391" s="227" t="s">
        <v>141</v>
      </c>
      <c r="E391" s="228" t="s">
        <v>1</v>
      </c>
      <c r="F391" s="229" t="s">
        <v>152</v>
      </c>
      <c r="G391" s="226"/>
      <c r="H391" s="228" t="s">
        <v>1</v>
      </c>
      <c r="I391" s="226"/>
      <c r="J391" s="226"/>
      <c r="K391" s="226"/>
      <c r="L391" s="230"/>
      <c r="M391" s="231"/>
      <c r="N391" s="232"/>
      <c r="O391" s="232"/>
      <c r="P391" s="232"/>
      <c r="Q391" s="232"/>
      <c r="R391" s="232"/>
      <c r="S391" s="232"/>
      <c r="T391" s="23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4" t="s">
        <v>141</v>
      </c>
      <c r="AU391" s="234" t="s">
        <v>83</v>
      </c>
      <c r="AV391" s="13" t="s">
        <v>81</v>
      </c>
      <c r="AW391" s="13" t="s">
        <v>29</v>
      </c>
      <c r="AX391" s="13" t="s">
        <v>73</v>
      </c>
      <c r="AY391" s="234" t="s">
        <v>133</v>
      </c>
    </row>
    <row r="392" s="14" customFormat="1">
      <c r="A392" s="14"/>
      <c r="B392" s="235"/>
      <c r="C392" s="236"/>
      <c r="D392" s="227" t="s">
        <v>141</v>
      </c>
      <c r="E392" s="237" t="s">
        <v>1</v>
      </c>
      <c r="F392" s="238" t="s">
        <v>372</v>
      </c>
      <c r="G392" s="236"/>
      <c r="H392" s="239">
        <v>2.512</v>
      </c>
      <c r="I392" s="236"/>
      <c r="J392" s="236"/>
      <c r="K392" s="236"/>
      <c r="L392" s="240"/>
      <c r="M392" s="241"/>
      <c r="N392" s="242"/>
      <c r="O392" s="242"/>
      <c r="P392" s="242"/>
      <c r="Q392" s="242"/>
      <c r="R392" s="242"/>
      <c r="S392" s="242"/>
      <c r="T392" s="243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4" t="s">
        <v>141</v>
      </c>
      <c r="AU392" s="244" t="s">
        <v>83</v>
      </c>
      <c r="AV392" s="14" t="s">
        <v>83</v>
      </c>
      <c r="AW392" s="14" t="s">
        <v>29</v>
      </c>
      <c r="AX392" s="14" t="s">
        <v>73</v>
      </c>
      <c r="AY392" s="244" t="s">
        <v>133</v>
      </c>
    </row>
    <row r="393" s="15" customFormat="1">
      <c r="A393" s="15"/>
      <c r="B393" s="245"/>
      <c r="C393" s="246"/>
      <c r="D393" s="227" t="s">
        <v>141</v>
      </c>
      <c r="E393" s="247" t="s">
        <v>1</v>
      </c>
      <c r="F393" s="248" t="s">
        <v>146</v>
      </c>
      <c r="G393" s="246"/>
      <c r="H393" s="249">
        <v>2.512</v>
      </c>
      <c r="I393" s="246"/>
      <c r="J393" s="246"/>
      <c r="K393" s="246"/>
      <c r="L393" s="250"/>
      <c r="M393" s="251"/>
      <c r="N393" s="252"/>
      <c r="O393" s="252"/>
      <c r="P393" s="252"/>
      <c r="Q393" s="252"/>
      <c r="R393" s="252"/>
      <c r="S393" s="252"/>
      <c r="T393" s="253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54" t="s">
        <v>141</v>
      </c>
      <c r="AU393" s="254" t="s">
        <v>83</v>
      </c>
      <c r="AV393" s="15" t="s">
        <v>139</v>
      </c>
      <c r="AW393" s="15" t="s">
        <v>29</v>
      </c>
      <c r="AX393" s="15" t="s">
        <v>81</v>
      </c>
      <c r="AY393" s="254" t="s">
        <v>133</v>
      </c>
    </row>
    <row r="394" s="2" customFormat="1" ht="33" customHeight="1">
      <c r="A394" s="33"/>
      <c r="B394" s="34"/>
      <c r="C394" s="265" t="s">
        <v>373</v>
      </c>
      <c r="D394" s="265" t="s">
        <v>189</v>
      </c>
      <c r="E394" s="266" t="s">
        <v>374</v>
      </c>
      <c r="F394" s="267" t="s">
        <v>375</v>
      </c>
      <c r="G394" s="268" t="s">
        <v>180</v>
      </c>
      <c r="H394" s="269">
        <v>20</v>
      </c>
      <c r="I394" s="270">
        <v>375</v>
      </c>
      <c r="J394" s="270">
        <f>ROUND(I394*H394,2)</f>
        <v>7500</v>
      </c>
      <c r="K394" s="271"/>
      <c r="L394" s="272"/>
      <c r="M394" s="273" t="s">
        <v>1</v>
      </c>
      <c r="N394" s="274" t="s">
        <v>38</v>
      </c>
      <c r="O394" s="221">
        <v>0</v>
      </c>
      <c r="P394" s="221">
        <f>O394*H394</f>
        <v>0</v>
      </c>
      <c r="Q394" s="221">
        <v>0.0020999999999999999</v>
      </c>
      <c r="R394" s="221">
        <f>Q394*H394</f>
        <v>0.041999999999999996</v>
      </c>
      <c r="S394" s="221">
        <v>0</v>
      </c>
      <c r="T394" s="222">
        <f>S394*H394</f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223" t="s">
        <v>339</v>
      </c>
      <c r="AT394" s="223" t="s">
        <v>189</v>
      </c>
      <c r="AU394" s="223" t="s">
        <v>83</v>
      </c>
      <c r="AY394" s="18" t="s">
        <v>133</v>
      </c>
      <c r="BE394" s="224">
        <f>IF(N394="základní",J394,0)</f>
        <v>7500</v>
      </c>
      <c r="BF394" s="224">
        <f>IF(N394="snížená",J394,0)</f>
        <v>0</v>
      </c>
      <c r="BG394" s="224">
        <f>IF(N394="zákl. přenesená",J394,0)</f>
        <v>0</v>
      </c>
      <c r="BH394" s="224">
        <f>IF(N394="sníž. přenesená",J394,0)</f>
        <v>0</v>
      </c>
      <c r="BI394" s="224">
        <f>IF(N394="nulová",J394,0)</f>
        <v>0</v>
      </c>
      <c r="BJ394" s="18" t="s">
        <v>81</v>
      </c>
      <c r="BK394" s="224">
        <f>ROUND(I394*H394,2)</f>
        <v>7500</v>
      </c>
      <c r="BL394" s="18" t="s">
        <v>228</v>
      </c>
      <c r="BM394" s="223" t="s">
        <v>376</v>
      </c>
    </row>
    <row r="395" s="14" customFormat="1">
      <c r="A395" s="14"/>
      <c r="B395" s="235"/>
      <c r="C395" s="236"/>
      <c r="D395" s="227" t="s">
        <v>141</v>
      </c>
      <c r="E395" s="236"/>
      <c r="F395" s="238" t="s">
        <v>377</v>
      </c>
      <c r="G395" s="236"/>
      <c r="H395" s="239">
        <v>20</v>
      </c>
      <c r="I395" s="236"/>
      <c r="J395" s="236"/>
      <c r="K395" s="236"/>
      <c r="L395" s="240"/>
      <c r="M395" s="241"/>
      <c r="N395" s="242"/>
      <c r="O395" s="242"/>
      <c r="P395" s="242"/>
      <c r="Q395" s="242"/>
      <c r="R395" s="242"/>
      <c r="S395" s="242"/>
      <c r="T395" s="243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4" t="s">
        <v>141</v>
      </c>
      <c r="AU395" s="244" t="s">
        <v>83</v>
      </c>
      <c r="AV395" s="14" t="s">
        <v>83</v>
      </c>
      <c r="AW395" s="14" t="s">
        <v>4</v>
      </c>
      <c r="AX395" s="14" t="s">
        <v>81</v>
      </c>
      <c r="AY395" s="244" t="s">
        <v>133</v>
      </c>
    </row>
    <row r="396" s="2" customFormat="1" ht="24.15" customHeight="1">
      <c r="A396" s="33"/>
      <c r="B396" s="34"/>
      <c r="C396" s="212" t="s">
        <v>378</v>
      </c>
      <c r="D396" s="212" t="s">
        <v>135</v>
      </c>
      <c r="E396" s="213" t="s">
        <v>379</v>
      </c>
      <c r="F396" s="214" t="s">
        <v>380</v>
      </c>
      <c r="G396" s="215" t="s">
        <v>169</v>
      </c>
      <c r="H396" s="216">
        <v>0.053999999999999999</v>
      </c>
      <c r="I396" s="217">
        <v>1070</v>
      </c>
      <c r="J396" s="217">
        <f>ROUND(I396*H396,2)</f>
        <v>57.780000000000001</v>
      </c>
      <c r="K396" s="218"/>
      <c r="L396" s="39"/>
      <c r="M396" s="219" t="s">
        <v>1</v>
      </c>
      <c r="N396" s="220" t="s">
        <v>38</v>
      </c>
      <c r="O396" s="221">
        <v>1.238</v>
      </c>
      <c r="P396" s="221">
        <f>O396*H396</f>
        <v>0.066851999999999995</v>
      </c>
      <c r="Q396" s="221">
        <v>0</v>
      </c>
      <c r="R396" s="221">
        <f>Q396*H396</f>
        <v>0</v>
      </c>
      <c r="S396" s="221">
        <v>0</v>
      </c>
      <c r="T396" s="222">
        <f>S396*H396</f>
        <v>0</v>
      </c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R396" s="223" t="s">
        <v>228</v>
      </c>
      <c r="AT396" s="223" t="s">
        <v>135</v>
      </c>
      <c r="AU396" s="223" t="s">
        <v>83</v>
      </c>
      <c r="AY396" s="18" t="s">
        <v>133</v>
      </c>
      <c r="BE396" s="224">
        <f>IF(N396="základní",J396,0)</f>
        <v>57.780000000000001</v>
      </c>
      <c r="BF396" s="224">
        <f>IF(N396="snížená",J396,0)</f>
        <v>0</v>
      </c>
      <c r="BG396" s="224">
        <f>IF(N396="zákl. přenesená",J396,0)</f>
        <v>0</v>
      </c>
      <c r="BH396" s="224">
        <f>IF(N396="sníž. přenesená",J396,0)</f>
        <v>0</v>
      </c>
      <c r="BI396" s="224">
        <f>IF(N396="nulová",J396,0)</f>
        <v>0</v>
      </c>
      <c r="BJ396" s="18" t="s">
        <v>81</v>
      </c>
      <c r="BK396" s="224">
        <f>ROUND(I396*H396,2)</f>
        <v>57.780000000000001</v>
      </c>
      <c r="BL396" s="18" t="s">
        <v>228</v>
      </c>
      <c r="BM396" s="223" t="s">
        <v>381</v>
      </c>
    </row>
    <row r="397" s="2" customFormat="1" ht="24.15" customHeight="1">
      <c r="A397" s="33"/>
      <c r="B397" s="34"/>
      <c r="C397" s="212" t="s">
        <v>382</v>
      </c>
      <c r="D397" s="212" t="s">
        <v>135</v>
      </c>
      <c r="E397" s="213" t="s">
        <v>383</v>
      </c>
      <c r="F397" s="214" t="s">
        <v>384</v>
      </c>
      <c r="G397" s="215" t="s">
        <v>169</v>
      </c>
      <c r="H397" s="216">
        <v>0.053999999999999999</v>
      </c>
      <c r="I397" s="217">
        <v>280</v>
      </c>
      <c r="J397" s="217">
        <f>ROUND(I397*H397,2)</f>
        <v>15.119999999999999</v>
      </c>
      <c r="K397" s="218"/>
      <c r="L397" s="39"/>
      <c r="M397" s="219" t="s">
        <v>1</v>
      </c>
      <c r="N397" s="220" t="s">
        <v>38</v>
      </c>
      <c r="O397" s="221">
        <v>0.23100000000000001</v>
      </c>
      <c r="P397" s="221">
        <f>O397*H397</f>
        <v>0.012474000000000001</v>
      </c>
      <c r="Q397" s="221">
        <v>0</v>
      </c>
      <c r="R397" s="221">
        <f>Q397*H397</f>
        <v>0</v>
      </c>
      <c r="S397" s="221">
        <v>0</v>
      </c>
      <c r="T397" s="222">
        <f>S397*H397</f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223" t="s">
        <v>228</v>
      </c>
      <c r="AT397" s="223" t="s">
        <v>135</v>
      </c>
      <c r="AU397" s="223" t="s">
        <v>83</v>
      </c>
      <c r="AY397" s="18" t="s">
        <v>133</v>
      </c>
      <c r="BE397" s="224">
        <f>IF(N397="základní",J397,0)</f>
        <v>15.119999999999999</v>
      </c>
      <c r="BF397" s="224">
        <f>IF(N397="snížená",J397,0)</f>
        <v>0</v>
      </c>
      <c r="BG397" s="224">
        <f>IF(N397="zákl. přenesená",J397,0)</f>
        <v>0</v>
      </c>
      <c r="BH397" s="224">
        <f>IF(N397="sníž. přenesená",J397,0)</f>
        <v>0</v>
      </c>
      <c r="BI397" s="224">
        <f>IF(N397="nulová",J397,0)</f>
        <v>0</v>
      </c>
      <c r="BJ397" s="18" t="s">
        <v>81</v>
      </c>
      <c r="BK397" s="224">
        <f>ROUND(I397*H397,2)</f>
        <v>15.119999999999999</v>
      </c>
      <c r="BL397" s="18" t="s">
        <v>228</v>
      </c>
      <c r="BM397" s="223" t="s">
        <v>385</v>
      </c>
    </row>
    <row r="398" s="12" customFormat="1" ht="22.8" customHeight="1">
      <c r="A398" s="12"/>
      <c r="B398" s="197"/>
      <c r="C398" s="198"/>
      <c r="D398" s="199" t="s">
        <v>72</v>
      </c>
      <c r="E398" s="210" t="s">
        <v>386</v>
      </c>
      <c r="F398" s="210" t="s">
        <v>387</v>
      </c>
      <c r="G398" s="198"/>
      <c r="H398" s="198"/>
      <c r="I398" s="198"/>
      <c r="J398" s="211">
        <f>BK398</f>
        <v>8449.3600000000006</v>
      </c>
      <c r="K398" s="198"/>
      <c r="L398" s="202"/>
      <c r="M398" s="203"/>
      <c r="N398" s="204"/>
      <c r="O398" s="204"/>
      <c r="P398" s="205">
        <f>SUM(P399:P413)</f>
        <v>0.61997000000000002</v>
      </c>
      <c r="Q398" s="204"/>
      <c r="R398" s="205">
        <f>SUM(R399:R413)</f>
        <v>0.014059439999999999</v>
      </c>
      <c r="S398" s="204"/>
      <c r="T398" s="206">
        <f>SUM(T399:T413)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07" t="s">
        <v>83</v>
      </c>
      <c r="AT398" s="208" t="s">
        <v>72</v>
      </c>
      <c r="AU398" s="208" t="s">
        <v>81</v>
      </c>
      <c r="AY398" s="207" t="s">
        <v>133</v>
      </c>
      <c r="BK398" s="209">
        <f>SUM(BK399:BK413)</f>
        <v>8449.3600000000006</v>
      </c>
    </row>
    <row r="399" s="2" customFormat="1" ht="33" customHeight="1">
      <c r="A399" s="33"/>
      <c r="B399" s="34"/>
      <c r="C399" s="212" t="s">
        <v>388</v>
      </c>
      <c r="D399" s="212" t="s">
        <v>135</v>
      </c>
      <c r="E399" s="213" t="s">
        <v>389</v>
      </c>
      <c r="F399" s="214" t="s">
        <v>390</v>
      </c>
      <c r="G399" s="215" t="s">
        <v>180</v>
      </c>
      <c r="H399" s="216">
        <v>4.1619999999999999</v>
      </c>
      <c r="I399" s="217">
        <v>103</v>
      </c>
      <c r="J399" s="217">
        <f>ROUND(I399*H399,2)</f>
        <v>428.69</v>
      </c>
      <c r="K399" s="218"/>
      <c r="L399" s="39"/>
      <c r="M399" s="219" t="s">
        <v>1</v>
      </c>
      <c r="N399" s="220" t="s">
        <v>38</v>
      </c>
      <c r="O399" s="221">
        <v>0.14199999999999999</v>
      </c>
      <c r="P399" s="221">
        <f>O399*H399</f>
        <v>0.59100399999999997</v>
      </c>
      <c r="Q399" s="221">
        <v>0.00012</v>
      </c>
      <c r="R399" s="221">
        <f>Q399*H399</f>
        <v>0.00049943999999999998</v>
      </c>
      <c r="S399" s="221">
        <v>0</v>
      </c>
      <c r="T399" s="222">
        <f>S399*H399</f>
        <v>0</v>
      </c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R399" s="223" t="s">
        <v>228</v>
      </c>
      <c r="AT399" s="223" t="s">
        <v>135</v>
      </c>
      <c r="AU399" s="223" t="s">
        <v>83</v>
      </c>
      <c r="AY399" s="18" t="s">
        <v>133</v>
      </c>
      <c r="BE399" s="224">
        <f>IF(N399="základní",J399,0)</f>
        <v>428.69</v>
      </c>
      <c r="BF399" s="224">
        <f>IF(N399="snížená",J399,0)</f>
        <v>0</v>
      </c>
      <c r="BG399" s="224">
        <f>IF(N399="zákl. přenesená",J399,0)</f>
        <v>0</v>
      </c>
      <c r="BH399" s="224">
        <f>IF(N399="sníž. přenesená",J399,0)</f>
        <v>0</v>
      </c>
      <c r="BI399" s="224">
        <f>IF(N399="nulová",J399,0)</f>
        <v>0</v>
      </c>
      <c r="BJ399" s="18" t="s">
        <v>81</v>
      </c>
      <c r="BK399" s="224">
        <f>ROUND(I399*H399,2)</f>
        <v>428.69</v>
      </c>
      <c r="BL399" s="18" t="s">
        <v>228</v>
      </c>
      <c r="BM399" s="223" t="s">
        <v>391</v>
      </c>
    </row>
    <row r="400" s="13" customFormat="1">
      <c r="A400" s="13"/>
      <c r="B400" s="225"/>
      <c r="C400" s="226"/>
      <c r="D400" s="227" t="s">
        <v>141</v>
      </c>
      <c r="E400" s="228" t="s">
        <v>1</v>
      </c>
      <c r="F400" s="229" t="s">
        <v>142</v>
      </c>
      <c r="G400" s="226"/>
      <c r="H400" s="228" t="s">
        <v>1</v>
      </c>
      <c r="I400" s="226"/>
      <c r="J400" s="226"/>
      <c r="K400" s="226"/>
      <c r="L400" s="230"/>
      <c r="M400" s="231"/>
      <c r="N400" s="232"/>
      <c r="O400" s="232"/>
      <c r="P400" s="232"/>
      <c r="Q400" s="232"/>
      <c r="R400" s="232"/>
      <c r="S400" s="232"/>
      <c r="T400" s="23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4" t="s">
        <v>141</v>
      </c>
      <c r="AU400" s="234" t="s">
        <v>83</v>
      </c>
      <c r="AV400" s="13" t="s">
        <v>81</v>
      </c>
      <c r="AW400" s="13" t="s">
        <v>29</v>
      </c>
      <c r="AX400" s="13" t="s">
        <v>73</v>
      </c>
      <c r="AY400" s="234" t="s">
        <v>133</v>
      </c>
    </row>
    <row r="401" s="13" customFormat="1">
      <c r="A401" s="13"/>
      <c r="B401" s="225"/>
      <c r="C401" s="226"/>
      <c r="D401" s="227" t="s">
        <v>141</v>
      </c>
      <c r="E401" s="228" t="s">
        <v>1</v>
      </c>
      <c r="F401" s="229" t="s">
        <v>311</v>
      </c>
      <c r="G401" s="226"/>
      <c r="H401" s="228" t="s">
        <v>1</v>
      </c>
      <c r="I401" s="226"/>
      <c r="J401" s="226"/>
      <c r="K401" s="226"/>
      <c r="L401" s="230"/>
      <c r="M401" s="231"/>
      <c r="N401" s="232"/>
      <c r="O401" s="232"/>
      <c r="P401" s="232"/>
      <c r="Q401" s="232"/>
      <c r="R401" s="232"/>
      <c r="S401" s="232"/>
      <c r="T401" s="23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4" t="s">
        <v>141</v>
      </c>
      <c r="AU401" s="234" t="s">
        <v>83</v>
      </c>
      <c r="AV401" s="13" t="s">
        <v>81</v>
      </c>
      <c r="AW401" s="13" t="s">
        <v>29</v>
      </c>
      <c r="AX401" s="13" t="s">
        <v>73</v>
      </c>
      <c r="AY401" s="234" t="s">
        <v>133</v>
      </c>
    </row>
    <row r="402" s="13" customFormat="1">
      <c r="A402" s="13"/>
      <c r="B402" s="225"/>
      <c r="C402" s="226"/>
      <c r="D402" s="227" t="s">
        <v>141</v>
      </c>
      <c r="E402" s="228" t="s">
        <v>1</v>
      </c>
      <c r="F402" s="229" t="s">
        <v>152</v>
      </c>
      <c r="G402" s="226"/>
      <c r="H402" s="228" t="s">
        <v>1</v>
      </c>
      <c r="I402" s="226"/>
      <c r="J402" s="226"/>
      <c r="K402" s="226"/>
      <c r="L402" s="230"/>
      <c r="M402" s="231"/>
      <c r="N402" s="232"/>
      <c r="O402" s="232"/>
      <c r="P402" s="232"/>
      <c r="Q402" s="232"/>
      <c r="R402" s="232"/>
      <c r="S402" s="232"/>
      <c r="T402" s="23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4" t="s">
        <v>141</v>
      </c>
      <c r="AU402" s="234" t="s">
        <v>83</v>
      </c>
      <c r="AV402" s="13" t="s">
        <v>81</v>
      </c>
      <c r="AW402" s="13" t="s">
        <v>29</v>
      </c>
      <c r="AX402" s="13" t="s">
        <v>73</v>
      </c>
      <c r="AY402" s="234" t="s">
        <v>133</v>
      </c>
    </row>
    <row r="403" s="14" customFormat="1">
      <c r="A403" s="14"/>
      <c r="B403" s="235"/>
      <c r="C403" s="236"/>
      <c r="D403" s="227" t="s">
        <v>141</v>
      </c>
      <c r="E403" s="237" t="s">
        <v>1</v>
      </c>
      <c r="F403" s="238" t="s">
        <v>392</v>
      </c>
      <c r="G403" s="236"/>
      <c r="H403" s="239">
        <v>4.5220000000000002</v>
      </c>
      <c r="I403" s="236"/>
      <c r="J403" s="236"/>
      <c r="K403" s="236"/>
      <c r="L403" s="240"/>
      <c r="M403" s="241"/>
      <c r="N403" s="242"/>
      <c r="O403" s="242"/>
      <c r="P403" s="242"/>
      <c r="Q403" s="242"/>
      <c r="R403" s="242"/>
      <c r="S403" s="242"/>
      <c r="T403" s="243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44" t="s">
        <v>141</v>
      </c>
      <c r="AU403" s="244" t="s">
        <v>83</v>
      </c>
      <c r="AV403" s="14" t="s">
        <v>83</v>
      </c>
      <c r="AW403" s="14" t="s">
        <v>29</v>
      </c>
      <c r="AX403" s="14" t="s">
        <v>73</v>
      </c>
      <c r="AY403" s="244" t="s">
        <v>133</v>
      </c>
    </row>
    <row r="404" s="14" customFormat="1">
      <c r="A404" s="14"/>
      <c r="B404" s="235"/>
      <c r="C404" s="236"/>
      <c r="D404" s="227" t="s">
        <v>141</v>
      </c>
      <c r="E404" s="237" t="s">
        <v>1</v>
      </c>
      <c r="F404" s="238" t="s">
        <v>393</v>
      </c>
      <c r="G404" s="236"/>
      <c r="H404" s="239">
        <v>-0.35999999999999999</v>
      </c>
      <c r="I404" s="236"/>
      <c r="J404" s="236"/>
      <c r="K404" s="236"/>
      <c r="L404" s="240"/>
      <c r="M404" s="241"/>
      <c r="N404" s="242"/>
      <c r="O404" s="242"/>
      <c r="P404" s="242"/>
      <c r="Q404" s="242"/>
      <c r="R404" s="242"/>
      <c r="S404" s="242"/>
      <c r="T404" s="243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4" t="s">
        <v>141</v>
      </c>
      <c r="AU404" s="244" t="s">
        <v>83</v>
      </c>
      <c r="AV404" s="14" t="s">
        <v>83</v>
      </c>
      <c r="AW404" s="14" t="s">
        <v>29</v>
      </c>
      <c r="AX404" s="14" t="s">
        <v>73</v>
      </c>
      <c r="AY404" s="244" t="s">
        <v>133</v>
      </c>
    </row>
    <row r="405" s="15" customFormat="1">
      <c r="A405" s="15"/>
      <c r="B405" s="245"/>
      <c r="C405" s="246"/>
      <c r="D405" s="227" t="s">
        <v>141</v>
      </c>
      <c r="E405" s="247" t="s">
        <v>1</v>
      </c>
      <c r="F405" s="248" t="s">
        <v>146</v>
      </c>
      <c r="G405" s="246"/>
      <c r="H405" s="249">
        <v>4.1619999999999999</v>
      </c>
      <c r="I405" s="246"/>
      <c r="J405" s="246"/>
      <c r="K405" s="246"/>
      <c r="L405" s="250"/>
      <c r="M405" s="251"/>
      <c r="N405" s="252"/>
      <c r="O405" s="252"/>
      <c r="P405" s="252"/>
      <c r="Q405" s="252"/>
      <c r="R405" s="252"/>
      <c r="S405" s="252"/>
      <c r="T405" s="253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54" t="s">
        <v>141</v>
      </c>
      <c r="AU405" s="254" t="s">
        <v>83</v>
      </c>
      <c r="AV405" s="15" t="s">
        <v>139</v>
      </c>
      <c r="AW405" s="15" t="s">
        <v>29</v>
      </c>
      <c r="AX405" s="15" t="s">
        <v>81</v>
      </c>
      <c r="AY405" s="254" t="s">
        <v>133</v>
      </c>
    </row>
    <row r="406" s="2" customFormat="1" ht="16.5" customHeight="1">
      <c r="A406" s="33"/>
      <c r="B406" s="34"/>
      <c r="C406" s="265" t="s">
        <v>394</v>
      </c>
      <c r="D406" s="265" t="s">
        <v>189</v>
      </c>
      <c r="E406" s="266" t="s">
        <v>395</v>
      </c>
      <c r="F406" s="267" t="s">
        <v>396</v>
      </c>
      <c r="G406" s="268" t="s">
        <v>138</v>
      </c>
      <c r="H406" s="269">
        <v>0.45200000000000001</v>
      </c>
      <c r="I406" s="270">
        <v>17700</v>
      </c>
      <c r="J406" s="270">
        <f>ROUND(I406*H406,2)</f>
        <v>8000.3999999999996</v>
      </c>
      <c r="K406" s="271"/>
      <c r="L406" s="272"/>
      <c r="M406" s="273" t="s">
        <v>1</v>
      </c>
      <c r="N406" s="274" t="s">
        <v>38</v>
      </c>
      <c r="O406" s="221">
        <v>0</v>
      </c>
      <c r="P406" s="221">
        <f>O406*H406</f>
        <v>0</v>
      </c>
      <c r="Q406" s="221">
        <v>0.029999999999999999</v>
      </c>
      <c r="R406" s="221">
        <f>Q406*H406</f>
        <v>0.013559999999999999</v>
      </c>
      <c r="S406" s="221">
        <v>0</v>
      </c>
      <c r="T406" s="222">
        <f>S406*H406</f>
        <v>0</v>
      </c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R406" s="223" t="s">
        <v>339</v>
      </c>
      <c r="AT406" s="223" t="s">
        <v>189</v>
      </c>
      <c r="AU406" s="223" t="s">
        <v>83</v>
      </c>
      <c r="AY406" s="18" t="s">
        <v>133</v>
      </c>
      <c r="BE406" s="224">
        <f>IF(N406="základní",J406,0)</f>
        <v>8000.3999999999996</v>
      </c>
      <c r="BF406" s="224">
        <f>IF(N406="snížená",J406,0)</f>
        <v>0</v>
      </c>
      <c r="BG406" s="224">
        <f>IF(N406="zákl. přenesená",J406,0)</f>
        <v>0</v>
      </c>
      <c r="BH406" s="224">
        <f>IF(N406="sníž. přenesená",J406,0)</f>
        <v>0</v>
      </c>
      <c r="BI406" s="224">
        <f>IF(N406="nulová",J406,0)</f>
        <v>0</v>
      </c>
      <c r="BJ406" s="18" t="s">
        <v>81</v>
      </c>
      <c r="BK406" s="224">
        <f>ROUND(I406*H406,2)</f>
        <v>8000.3999999999996</v>
      </c>
      <c r="BL406" s="18" t="s">
        <v>228</v>
      </c>
      <c r="BM406" s="223" t="s">
        <v>397</v>
      </c>
    </row>
    <row r="407" s="13" customFormat="1">
      <c r="A407" s="13"/>
      <c r="B407" s="225"/>
      <c r="C407" s="226"/>
      <c r="D407" s="227" t="s">
        <v>141</v>
      </c>
      <c r="E407" s="228" t="s">
        <v>1</v>
      </c>
      <c r="F407" s="229" t="s">
        <v>142</v>
      </c>
      <c r="G407" s="226"/>
      <c r="H407" s="228" t="s">
        <v>1</v>
      </c>
      <c r="I407" s="226"/>
      <c r="J407" s="226"/>
      <c r="K407" s="226"/>
      <c r="L407" s="230"/>
      <c r="M407" s="231"/>
      <c r="N407" s="232"/>
      <c r="O407" s="232"/>
      <c r="P407" s="232"/>
      <c r="Q407" s="232"/>
      <c r="R407" s="232"/>
      <c r="S407" s="232"/>
      <c r="T407" s="23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4" t="s">
        <v>141</v>
      </c>
      <c r="AU407" s="234" t="s">
        <v>83</v>
      </c>
      <c r="AV407" s="13" t="s">
        <v>81</v>
      </c>
      <c r="AW407" s="13" t="s">
        <v>29</v>
      </c>
      <c r="AX407" s="13" t="s">
        <v>73</v>
      </c>
      <c r="AY407" s="234" t="s">
        <v>133</v>
      </c>
    </row>
    <row r="408" s="13" customFormat="1">
      <c r="A408" s="13"/>
      <c r="B408" s="225"/>
      <c r="C408" s="226"/>
      <c r="D408" s="227" t="s">
        <v>141</v>
      </c>
      <c r="E408" s="228" t="s">
        <v>1</v>
      </c>
      <c r="F408" s="229" t="s">
        <v>311</v>
      </c>
      <c r="G408" s="226"/>
      <c r="H408" s="228" t="s">
        <v>1</v>
      </c>
      <c r="I408" s="226"/>
      <c r="J408" s="226"/>
      <c r="K408" s="226"/>
      <c r="L408" s="230"/>
      <c r="M408" s="231"/>
      <c r="N408" s="232"/>
      <c r="O408" s="232"/>
      <c r="P408" s="232"/>
      <c r="Q408" s="232"/>
      <c r="R408" s="232"/>
      <c r="S408" s="232"/>
      <c r="T408" s="23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4" t="s">
        <v>141</v>
      </c>
      <c r="AU408" s="234" t="s">
        <v>83</v>
      </c>
      <c r="AV408" s="13" t="s">
        <v>81</v>
      </c>
      <c r="AW408" s="13" t="s">
        <v>29</v>
      </c>
      <c r="AX408" s="13" t="s">
        <v>73</v>
      </c>
      <c r="AY408" s="234" t="s">
        <v>133</v>
      </c>
    </row>
    <row r="409" s="13" customFormat="1">
      <c r="A409" s="13"/>
      <c r="B409" s="225"/>
      <c r="C409" s="226"/>
      <c r="D409" s="227" t="s">
        <v>141</v>
      </c>
      <c r="E409" s="228" t="s">
        <v>1</v>
      </c>
      <c r="F409" s="229" t="s">
        <v>152</v>
      </c>
      <c r="G409" s="226"/>
      <c r="H409" s="228" t="s">
        <v>1</v>
      </c>
      <c r="I409" s="226"/>
      <c r="J409" s="226"/>
      <c r="K409" s="226"/>
      <c r="L409" s="230"/>
      <c r="M409" s="231"/>
      <c r="N409" s="232"/>
      <c r="O409" s="232"/>
      <c r="P409" s="232"/>
      <c r="Q409" s="232"/>
      <c r="R409" s="232"/>
      <c r="S409" s="232"/>
      <c r="T409" s="23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4" t="s">
        <v>141</v>
      </c>
      <c r="AU409" s="234" t="s">
        <v>83</v>
      </c>
      <c r="AV409" s="13" t="s">
        <v>81</v>
      </c>
      <c r="AW409" s="13" t="s">
        <v>29</v>
      </c>
      <c r="AX409" s="13" t="s">
        <v>73</v>
      </c>
      <c r="AY409" s="234" t="s">
        <v>133</v>
      </c>
    </row>
    <row r="410" s="14" customFormat="1">
      <c r="A410" s="14"/>
      <c r="B410" s="235"/>
      <c r="C410" s="236"/>
      <c r="D410" s="227" t="s">
        <v>141</v>
      </c>
      <c r="E410" s="237" t="s">
        <v>1</v>
      </c>
      <c r="F410" s="238" t="s">
        <v>398</v>
      </c>
      <c r="G410" s="236"/>
      <c r="H410" s="239">
        <v>0.45200000000000001</v>
      </c>
      <c r="I410" s="236"/>
      <c r="J410" s="236"/>
      <c r="K410" s="236"/>
      <c r="L410" s="240"/>
      <c r="M410" s="241"/>
      <c r="N410" s="242"/>
      <c r="O410" s="242"/>
      <c r="P410" s="242"/>
      <c r="Q410" s="242"/>
      <c r="R410" s="242"/>
      <c r="S410" s="242"/>
      <c r="T410" s="243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4" t="s">
        <v>141</v>
      </c>
      <c r="AU410" s="244" t="s">
        <v>83</v>
      </c>
      <c r="AV410" s="14" t="s">
        <v>83</v>
      </c>
      <c r="AW410" s="14" t="s">
        <v>29</v>
      </c>
      <c r="AX410" s="14" t="s">
        <v>73</v>
      </c>
      <c r="AY410" s="244" t="s">
        <v>133</v>
      </c>
    </row>
    <row r="411" s="15" customFormat="1">
      <c r="A411" s="15"/>
      <c r="B411" s="245"/>
      <c r="C411" s="246"/>
      <c r="D411" s="227" t="s">
        <v>141</v>
      </c>
      <c r="E411" s="247" t="s">
        <v>1</v>
      </c>
      <c r="F411" s="248" t="s">
        <v>146</v>
      </c>
      <c r="G411" s="246"/>
      <c r="H411" s="249">
        <v>0.45200000000000001</v>
      </c>
      <c r="I411" s="246"/>
      <c r="J411" s="246"/>
      <c r="K411" s="246"/>
      <c r="L411" s="250"/>
      <c r="M411" s="251"/>
      <c r="N411" s="252"/>
      <c r="O411" s="252"/>
      <c r="P411" s="252"/>
      <c r="Q411" s="252"/>
      <c r="R411" s="252"/>
      <c r="S411" s="252"/>
      <c r="T411" s="253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54" t="s">
        <v>141</v>
      </c>
      <c r="AU411" s="254" t="s">
        <v>83</v>
      </c>
      <c r="AV411" s="15" t="s">
        <v>139</v>
      </c>
      <c r="AW411" s="15" t="s">
        <v>29</v>
      </c>
      <c r="AX411" s="15" t="s">
        <v>81</v>
      </c>
      <c r="AY411" s="254" t="s">
        <v>133</v>
      </c>
    </row>
    <row r="412" s="2" customFormat="1" ht="24.15" customHeight="1">
      <c r="A412" s="33"/>
      <c r="B412" s="34"/>
      <c r="C412" s="212" t="s">
        <v>399</v>
      </c>
      <c r="D412" s="212" t="s">
        <v>135</v>
      </c>
      <c r="E412" s="213" t="s">
        <v>400</v>
      </c>
      <c r="F412" s="214" t="s">
        <v>401</v>
      </c>
      <c r="G412" s="215" t="s">
        <v>169</v>
      </c>
      <c r="H412" s="216">
        <v>0.014</v>
      </c>
      <c r="I412" s="217">
        <v>1050</v>
      </c>
      <c r="J412" s="217">
        <f>ROUND(I412*H412,2)</f>
        <v>14.699999999999999</v>
      </c>
      <c r="K412" s="218"/>
      <c r="L412" s="39"/>
      <c r="M412" s="219" t="s">
        <v>1</v>
      </c>
      <c r="N412" s="220" t="s">
        <v>38</v>
      </c>
      <c r="O412" s="221">
        <v>1.74</v>
      </c>
      <c r="P412" s="221">
        <f>O412*H412</f>
        <v>0.02436</v>
      </c>
      <c r="Q412" s="221">
        <v>0</v>
      </c>
      <c r="R412" s="221">
        <f>Q412*H412</f>
        <v>0</v>
      </c>
      <c r="S412" s="221">
        <v>0</v>
      </c>
      <c r="T412" s="222">
        <f>S412*H412</f>
        <v>0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223" t="s">
        <v>228</v>
      </c>
      <c r="AT412" s="223" t="s">
        <v>135</v>
      </c>
      <c r="AU412" s="223" t="s">
        <v>83</v>
      </c>
      <c r="AY412" s="18" t="s">
        <v>133</v>
      </c>
      <c r="BE412" s="224">
        <f>IF(N412="základní",J412,0)</f>
        <v>14.699999999999999</v>
      </c>
      <c r="BF412" s="224">
        <f>IF(N412="snížená",J412,0)</f>
        <v>0</v>
      </c>
      <c r="BG412" s="224">
        <f>IF(N412="zákl. přenesená",J412,0)</f>
        <v>0</v>
      </c>
      <c r="BH412" s="224">
        <f>IF(N412="sníž. přenesená",J412,0)</f>
        <v>0</v>
      </c>
      <c r="BI412" s="224">
        <f>IF(N412="nulová",J412,0)</f>
        <v>0</v>
      </c>
      <c r="BJ412" s="18" t="s">
        <v>81</v>
      </c>
      <c r="BK412" s="224">
        <f>ROUND(I412*H412,2)</f>
        <v>14.699999999999999</v>
      </c>
      <c r="BL412" s="18" t="s">
        <v>228</v>
      </c>
      <c r="BM412" s="223" t="s">
        <v>402</v>
      </c>
    </row>
    <row r="413" s="2" customFormat="1" ht="24.15" customHeight="1">
      <c r="A413" s="33"/>
      <c r="B413" s="34"/>
      <c r="C413" s="212" t="s">
        <v>403</v>
      </c>
      <c r="D413" s="212" t="s">
        <v>135</v>
      </c>
      <c r="E413" s="213" t="s">
        <v>404</v>
      </c>
      <c r="F413" s="214" t="s">
        <v>405</v>
      </c>
      <c r="G413" s="215" t="s">
        <v>169</v>
      </c>
      <c r="H413" s="216">
        <v>0.014</v>
      </c>
      <c r="I413" s="217">
        <v>398</v>
      </c>
      <c r="J413" s="217">
        <f>ROUND(I413*H413,2)</f>
        <v>5.5700000000000003</v>
      </c>
      <c r="K413" s="218"/>
      <c r="L413" s="39"/>
      <c r="M413" s="219" t="s">
        <v>1</v>
      </c>
      <c r="N413" s="220" t="s">
        <v>38</v>
      </c>
      <c r="O413" s="221">
        <v>0.32900000000000001</v>
      </c>
      <c r="P413" s="221">
        <f>O413*H413</f>
        <v>0.0046060000000000007</v>
      </c>
      <c r="Q413" s="221">
        <v>0</v>
      </c>
      <c r="R413" s="221">
        <f>Q413*H413</f>
        <v>0</v>
      </c>
      <c r="S413" s="221">
        <v>0</v>
      </c>
      <c r="T413" s="222">
        <f>S413*H413</f>
        <v>0</v>
      </c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R413" s="223" t="s">
        <v>228</v>
      </c>
      <c r="AT413" s="223" t="s">
        <v>135</v>
      </c>
      <c r="AU413" s="223" t="s">
        <v>83</v>
      </c>
      <c r="AY413" s="18" t="s">
        <v>133</v>
      </c>
      <c r="BE413" s="224">
        <f>IF(N413="základní",J413,0)</f>
        <v>5.5700000000000003</v>
      </c>
      <c r="BF413" s="224">
        <f>IF(N413="snížená",J413,0)</f>
        <v>0</v>
      </c>
      <c r="BG413" s="224">
        <f>IF(N413="zákl. přenesená",J413,0)</f>
        <v>0</v>
      </c>
      <c r="BH413" s="224">
        <f>IF(N413="sníž. přenesená",J413,0)</f>
        <v>0</v>
      </c>
      <c r="BI413" s="224">
        <f>IF(N413="nulová",J413,0)</f>
        <v>0</v>
      </c>
      <c r="BJ413" s="18" t="s">
        <v>81</v>
      </c>
      <c r="BK413" s="224">
        <f>ROUND(I413*H413,2)</f>
        <v>5.5700000000000003</v>
      </c>
      <c r="BL413" s="18" t="s">
        <v>228</v>
      </c>
      <c r="BM413" s="223" t="s">
        <v>406</v>
      </c>
    </row>
    <row r="414" s="12" customFormat="1" ht="22.8" customHeight="1">
      <c r="A414" s="12"/>
      <c r="B414" s="197"/>
      <c r="C414" s="198"/>
      <c r="D414" s="199" t="s">
        <v>72</v>
      </c>
      <c r="E414" s="210" t="s">
        <v>407</v>
      </c>
      <c r="F414" s="210" t="s">
        <v>408</v>
      </c>
      <c r="G414" s="198"/>
      <c r="H414" s="198"/>
      <c r="I414" s="198"/>
      <c r="J414" s="211">
        <f>BK414</f>
        <v>151054.31</v>
      </c>
      <c r="K414" s="198"/>
      <c r="L414" s="202"/>
      <c r="M414" s="203"/>
      <c r="N414" s="204"/>
      <c r="O414" s="204"/>
      <c r="P414" s="205">
        <f>SUM(P415:P578)</f>
        <v>130.70646200000002</v>
      </c>
      <c r="Q414" s="204"/>
      <c r="R414" s="205">
        <f>SUM(R415:R578)</f>
        <v>1.0061470900000002</v>
      </c>
      <c r="S414" s="204"/>
      <c r="T414" s="206">
        <f>SUM(T415:T578)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07" t="s">
        <v>83</v>
      </c>
      <c r="AT414" s="208" t="s">
        <v>72</v>
      </c>
      <c r="AU414" s="208" t="s">
        <v>81</v>
      </c>
      <c r="AY414" s="207" t="s">
        <v>133</v>
      </c>
      <c r="BK414" s="209">
        <f>SUM(BK415:BK578)</f>
        <v>151054.31</v>
      </c>
    </row>
    <row r="415" s="2" customFormat="1" ht="24.15" customHeight="1">
      <c r="A415" s="33"/>
      <c r="B415" s="34"/>
      <c r="C415" s="212" t="s">
        <v>409</v>
      </c>
      <c r="D415" s="212" t="s">
        <v>135</v>
      </c>
      <c r="E415" s="213" t="s">
        <v>410</v>
      </c>
      <c r="F415" s="214" t="s">
        <v>411</v>
      </c>
      <c r="G415" s="215" t="s">
        <v>180</v>
      </c>
      <c r="H415" s="216">
        <v>200.96000000000001</v>
      </c>
      <c r="I415" s="217">
        <v>150</v>
      </c>
      <c r="J415" s="217">
        <f>ROUND(I415*H415,2)</f>
        <v>30144</v>
      </c>
      <c r="K415" s="218"/>
      <c r="L415" s="39"/>
      <c r="M415" s="219" t="s">
        <v>1</v>
      </c>
      <c r="N415" s="220" t="s">
        <v>38</v>
      </c>
      <c r="O415" s="221">
        <v>0.23599999999999999</v>
      </c>
      <c r="P415" s="221">
        <f>O415*H415</f>
        <v>47.426560000000002</v>
      </c>
      <c r="Q415" s="221">
        <v>0</v>
      </c>
      <c r="R415" s="221">
        <f>Q415*H415</f>
        <v>0</v>
      </c>
      <c r="S415" s="221">
        <v>0</v>
      </c>
      <c r="T415" s="222">
        <f>S415*H415</f>
        <v>0</v>
      </c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R415" s="223" t="s">
        <v>228</v>
      </c>
      <c r="AT415" s="223" t="s">
        <v>135</v>
      </c>
      <c r="AU415" s="223" t="s">
        <v>83</v>
      </c>
      <c r="AY415" s="18" t="s">
        <v>133</v>
      </c>
      <c r="BE415" s="224">
        <f>IF(N415="základní",J415,0)</f>
        <v>30144</v>
      </c>
      <c r="BF415" s="224">
        <f>IF(N415="snížená",J415,0)</f>
        <v>0</v>
      </c>
      <c r="BG415" s="224">
        <f>IF(N415="zákl. přenesená",J415,0)</f>
        <v>0</v>
      </c>
      <c r="BH415" s="224">
        <f>IF(N415="sníž. přenesená",J415,0)</f>
        <v>0</v>
      </c>
      <c r="BI415" s="224">
        <f>IF(N415="nulová",J415,0)</f>
        <v>0</v>
      </c>
      <c r="BJ415" s="18" t="s">
        <v>81</v>
      </c>
      <c r="BK415" s="224">
        <f>ROUND(I415*H415,2)</f>
        <v>30144</v>
      </c>
      <c r="BL415" s="18" t="s">
        <v>228</v>
      </c>
      <c r="BM415" s="223" t="s">
        <v>412</v>
      </c>
    </row>
    <row r="416" s="2" customFormat="1">
      <c r="A416" s="33"/>
      <c r="B416" s="34"/>
      <c r="C416" s="35"/>
      <c r="D416" s="227" t="s">
        <v>233</v>
      </c>
      <c r="E416" s="35"/>
      <c r="F416" s="275" t="s">
        <v>413</v>
      </c>
      <c r="G416" s="35"/>
      <c r="H416" s="35"/>
      <c r="I416" s="35"/>
      <c r="J416" s="35"/>
      <c r="K416" s="35"/>
      <c r="L416" s="39"/>
      <c r="M416" s="276"/>
      <c r="N416" s="277"/>
      <c r="O416" s="85"/>
      <c r="P416" s="85"/>
      <c r="Q416" s="85"/>
      <c r="R416" s="85"/>
      <c r="S416" s="85"/>
      <c r="T416" s="86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T416" s="18" t="s">
        <v>233</v>
      </c>
      <c r="AU416" s="18" t="s">
        <v>83</v>
      </c>
    </row>
    <row r="417" s="13" customFormat="1">
      <c r="A417" s="13"/>
      <c r="B417" s="225"/>
      <c r="C417" s="226"/>
      <c r="D417" s="227" t="s">
        <v>141</v>
      </c>
      <c r="E417" s="228" t="s">
        <v>1</v>
      </c>
      <c r="F417" s="229" t="s">
        <v>142</v>
      </c>
      <c r="G417" s="226"/>
      <c r="H417" s="228" t="s">
        <v>1</v>
      </c>
      <c r="I417" s="226"/>
      <c r="J417" s="226"/>
      <c r="K417" s="226"/>
      <c r="L417" s="230"/>
      <c r="M417" s="231"/>
      <c r="N417" s="232"/>
      <c r="O417" s="232"/>
      <c r="P417" s="232"/>
      <c r="Q417" s="232"/>
      <c r="R417" s="232"/>
      <c r="S417" s="232"/>
      <c r="T417" s="23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4" t="s">
        <v>141</v>
      </c>
      <c r="AU417" s="234" t="s">
        <v>83</v>
      </c>
      <c r="AV417" s="13" t="s">
        <v>81</v>
      </c>
      <c r="AW417" s="13" t="s">
        <v>29</v>
      </c>
      <c r="AX417" s="13" t="s">
        <v>73</v>
      </c>
      <c r="AY417" s="234" t="s">
        <v>133</v>
      </c>
    </row>
    <row r="418" s="13" customFormat="1">
      <c r="A418" s="13"/>
      <c r="B418" s="225"/>
      <c r="C418" s="226"/>
      <c r="D418" s="227" t="s">
        <v>141</v>
      </c>
      <c r="E418" s="228" t="s">
        <v>1</v>
      </c>
      <c r="F418" s="229" t="s">
        <v>182</v>
      </c>
      <c r="G418" s="226"/>
      <c r="H418" s="228" t="s">
        <v>1</v>
      </c>
      <c r="I418" s="226"/>
      <c r="J418" s="226"/>
      <c r="K418" s="226"/>
      <c r="L418" s="230"/>
      <c r="M418" s="231"/>
      <c r="N418" s="232"/>
      <c r="O418" s="232"/>
      <c r="P418" s="232"/>
      <c r="Q418" s="232"/>
      <c r="R418" s="232"/>
      <c r="S418" s="232"/>
      <c r="T418" s="23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4" t="s">
        <v>141</v>
      </c>
      <c r="AU418" s="234" t="s">
        <v>83</v>
      </c>
      <c r="AV418" s="13" t="s">
        <v>81</v>
      </c>
      <c r="AW418" s="13" t="s">
        <v>29</v>
      </c>
      <c r="AX418" s="13" t="s">
        <v>73</v>
      </c>
      <c r="AY418" s="234" t="s">
        <v>133</v>
      </c>
    </row>
    <row r="419" s="13" customFormat="1">
      <c r="A419" s="13"/>
      <c r="B419" s="225"/>
      <c r="C419" s="226"/>
      <c r="D419" s="227" t="s">
        <v>141</v>
      </c>
      <c r="E419" s="228" t="s">
        <v>1</v>
      </c>
      <c r="F419" s="229" t="s">
        <v>152</v>
      </c>
      <c r="G419" s="226"/>
      <c r="H419" s="228" t="s">
        <v>1</v>
      </c>
      <c r="I419" s="226"/>
      <c r="J419" s="226"/>
      <c r="K419" s="226"/>
      <c r="L419" s="230"/>
      <c r="M419" s="231"/>
      <c r="N419" s="232"/>
      <c r="O419" s="232"/>
      <c r="P419" s="232"/>
      <c r="Q419" s="232"/>
      <c r="R419" s="232"/>
      <c r="S419" s="232"/>
      <c r="T419" s="23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4" t="s">
        <v>141</v>
      </c>
      <c r="AU419" s="234" t="s">
        <v>83</v>
      </c>
      <c r="AV419" s="13" t="s">
        <v>81</v>
      </c>
      <c r="AW419" s="13" t="s">
        <v>29</v>
      </c>
      <c r="AX419" s="13" t="s">
        <v>73</v>
      </c>
      <c r="AY419" s="234" t="s">
        <v>133</v>
      </c>
    </row>
    <row r="420" s="13" customFormat="1">
      <c r="A420" s="13"/>
      <c r="B420" s="225"/>
      <c r="C420" s="226"/>
      <c r="D420" s="227" t="s">
        <v>141</v>
      </c>
      <c r="E420" s="228" t="s">
        <v>1</v>
      </c>
      <c r="F420" s="229" t="s">
        <v>237</v>
      </c>
      <c r="G420" s="226"/>
      <c r="H420" s="228" t="s">
        <v>1</v>
      </c>
      <c r="I420" s="226"/>
      <c r="J420" s="226"/>
      <c r="K420" s="226"/>
      <c r="L420" s="230"/>
      <c r="M420" s="231"/>
      <c r="N420" s="232"/>
      <c r="O420" s="232"/>
      <c r="P420" s="232"/>
      <c r="Q420" s="232"/>
      <c r="R420" s="232"/>
      <c r="S420" s="232"/>
      <c r="T420" s="23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4" t="s">
        <v>141</v>
      </c>
      <c r="AU420" s="234" t="s">
        <v>83</v>
      </c>
      <c r="AV420" s="13" t="s">
        <v>81</v>
      </c>
      <c r="AW420" s="13" t="s">
        <v>29</v>
      </c>
      <c r="AX420" s="13" t="s">
        <v>73</v>
      </c>
      <c r="AY420" s="234" t="s">
        <v>133</v>
      </c>
    </row>
    <row r="421" s="13" customFormat="1">
      <c r="A421" s="13"/>
      <c r="B421" s="225"/>
      <c r="C421" s="226"/>
      <c r="D421" s="227" t="s">
        <v>141</v>
      </c>
      <c r="E421" s="228" t="s">
        <v>1</v>
      </c>
      <c r="F421" s="229" t="s">
        <v>414</v>
      </c>
      <c r="G421" s="226"/>
      <c r="H421" s="228" t="s">
        <v>1</v>
      </c>
      <c r="I421" s="226"/>
      <c r="J421" s="226"/>
      <c r="K421" s="226"/>
      <c r="L421" s="230"/>
      <c r="M421" s="231"/>
      <c r="N421" s="232"/>
      <c r="O421" s="232"/>
      <c r="P421" s="232"/>
      <c r="Q421" s="232"/>
      <c r="R421" s="232"/>
      <c r="S421" s="232"/>
      <c r="T421" s="23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4" t="s">
        <v>141</v>
      </c>
      <c r="AU421" s="234" t="s">
        <v>83</v>
      </c>
      <c r="AV421" s="13" t="s">
        <v>81</v>
      </c>
      <c r="AW421" s="13" t="s">
        <v>29</v>
      </c>
      <c r="AX421" s="13" t="s">
        <v>73</v>
      </c>
      <c r="AY421" s="234" t="s">
        <v>133</v>
      </c>
    </row>
    <row r="422" s="13" customFormat="1">
      <c r="A422" s="13"/>
      <c r="B422" s="225"/>
      <c r="C422" s="226"/>
      <c r="D422" s="227" t="s">
        <v>141</v>
      </c>
      <c r="E422" s="228" t="s">
        <v>1</v>
      </c>
      <c r="F422" s="229" t="s">
        <v>415</v>
      </c>
      <c r="G422" s="226"/>
      <c r="H422" s="228" t="s">
        <v>1</v>
      </c>
      <c r="I422" s="226"/>
      <c r="J422" s="226"/>
      <c r="K422" s="226"/>
      <c r="L422" s="230"/>
      <c r="M422" s="231"/>
      <c r="N422" s="232"/>
      <c r="O422" s="232"/>
      <c r="P422" s="232"/>
      <c r="Q422" s="232"/>
      <c r="R422" s="232"/>
      <c r="S422" s="232"/>
      <c r="T422" s="23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4" t="s">
        <v>141</v>
      </c>
      <c r="AU422" s="234" t="s">
        <v>83</v>
      </c>
      <c r="AV422" s="13" t="s">
        <v>81</v>
      </c>
      <c r="AW422" s="13" t="s">
        <v>29</v>
      </c>
      <c r="AX422" s="13" t="s">
        <v>73</v>
      </c>
      <c r="AY422" s="234" t="s">
        <v>133</v>
      </c>
    </row>
    <row r="423" s="14" customFormat="1">
      <c r="A423" s="14"/>
      <c r="B423" s="235"/>
      <c r="C423" s="236"/>
      <c r="D423" s="227" t="s">
        <v>141</v>
      </c>
      <c r="E423" s="237" t="s">
        <v>1</v>
      </c>
      <c r="F423" s="238" t="s">
        <v>416</v>
      </c>
      <c r="G423" s="236"/>
      <c r="H423" s="239">
        <v>200.96000000000001</v>
      </c>
      <c r="I423" s="236"/>
      <c r="J423" s="236"/>
      <c r="K423" s="236"/>
      <c r="L423" s="240"/>
      <c r="M423" s="241"/>
      <c r="N423" s="242"/>
      <c r="O423" s="242"/>
      <c r="P423" s="242"/>
      <c r="Q423" s="242"/>
      <c r="R423" s="242"/>
      <c r="S423" s="242"/>
      <c r="T423" s="243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44" t="s">
        <v>141</v>
      </c>
      <c r="AU423" s="244" t="s">
        <v>83</v>
      </c>
      <c r="AV423" s="14" t="s">
        <v>83</v>
      </c>
      <c r="AW423" s="14" t="s">
        <v>29</v>
      </c>
      <c r="AX423" s="14" t="s">
        <v>73</v>
      </c>
      <c r="AY423" s="244" t="s">
        <v>133</v>
      </c>
    </row>
    <row r="424" s="15" customFormat="1">
      <c r="A424" s="15"/>
      <c r="B424" s="245"/>
      <c r="C424" s="246"/>
      <c r="D424" s="227" t="s">
        <v>141</v>
      </c>
      <c r="E424" s="247" t="s">
        <v>1</v>
      </c>
      <c r="F424" s="248" t="s">
        <v>146</v>
      </c>
      <c r="G424" s="246"/>
      <c r="H424" s="249">
        <v>200.96000000000001</v>
      </c>
      <c r="I424" s="246"/>
      <c r="J424" s="246"/>
      <c r="K424" s="246"/>
      <c r="L424" s="250"/>
      <c r="M424" s="251"/>
      <c r="N424" s="252"/>
      <c r="O424" s="252"/>
      <c r="P424" s="252"/>
      <c r="Q424" s="252"/>
      <c r="R424" s="252"/>
      <c r="S424" s="252"/>
      <c r="T424" s="253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54" t="s">
        <v>141</v>
      </c>
      <c r="AU424" s="254" t="s">
        <v>83</v>
      </c>
      <c r="AV424" s="15" t="s">
        <v>139</v>
      </c>
      <c r="AW424" s="15" t="s">
        <v>29</v>
      </c>
      <c r="AX424" s="15" t="s">
        <v>81</v>
      </c>
      <c r="AY424" s="254" t="s">
        <v>133</v>
      </c>
    </row>
    <row r="425" s="2" customFormat="1" ht="24.15" customHeight="1">
      <c r="A425" s="33"/>
      <c r="B425" s="34"/>
      <c r="C425" s="212" t="s">
        <v>417</v>
      </c>
      <c r="D425" s="212" t="s">
        <v>135</v>
      </c>
      <c r="E425" s="213" t="s">
        <v>418</v>
      </c>
      <c r="F425" s="214" t="s">
        <v>419</v>
      </c>
      <c r="G425" s="215" t="s">
        <v>180</v>
      </c>
      <c r="H425" s="216">
        <v>63</v>
      </c>
      <c r="I425" s="217">
        <v>39.600000000000001</v>
      </c>
      <c r="J425" s="217">
        <f>ROUND(I425*H425,2)</f>
        <v>2494.8000000000002</v>
      </c>
      <c r="K425" s="218"/>
      <c r="L425" s="39"/>
      <c r="M425" s="219" t="s">
        <v>1</v>
      </c>
      <c r="N425" s="220" t="s">
        <v>38</v>
      </c>
      <c r="O425" s="221">
        <v>0.085000000000000006</v>
      </c>
      <c r="P425" s="221">
        <f>O425*H425</f>
        <v>5.3550000000000004</v>
      </c>
      <c r="Q425" s="221">
        <v>0</v>
      </c>
      <c r="R425" s="221">
        <f>Q425*H425</f>
        <v>0</v>
      </c>
      <c r="S425" s="221">
        <v>0</v>
      </c>
      <c r="T425" s="222">
        <f>S425*H425</f>
        <v>0</v>
      </c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R425" s="223" t="s">
        <v>228</v>
      </c>
      <c r="AT425" s="223" t="s">
        <v>135</v>
      </c>
      <c r="AU425" s="223" t="s">
        <v>83</v>
      </c>
      <c r="AY425" s="18" t="s">
        <v>133</v>
      </c>
      <c r="BE425" s="224">
        <f>IF(N425="základní",J425,0)</f>
        <v>2494.8000000000002</v>
      </c>
      <c r="BF425" s="224">
        <f>IF(N425="snížená",J425,0)</f>
        <v>0</v>
      </c>
      <c r="BG425" s="224">
        <f>IF(N425="zákl. přenesená",J425,0)</f>
        <v>0</v>
      </c>
      <c r="BH425" s="224">
        <f>IF(N425="sníž. přenesená",J425,0)</f>
        <v>0</v>
      </c>
      <c r="BI425" s="224">
        <f>IF(N425="nulová",J425,0)</f>
        <v>0</v>
      </c>
      <c r="BJ425" s="18" t="s">
        <v>81</v>
      </c>
      <c r="BK425" s="224">
        <f>ROUND(I425*H425,2)</f>
        <v>2494.8000000000002</v>
      </c>
      <c r="BL425" s="18" t="s">
        <v>228</v>
      </c>
      <c r="BM425" s="223" t="s">
        <v>420</v>
      </c>
    </row>
    <row r="426" s="13" customFormat="1">
      <c r="A426" s="13"/>
      <c r="B426" s="225"/>
      <c r="C426" s="226"/>
      <c r="D426" s="227" t="s">
        <v>141</v>
      </c>
      <c r="E426" s="228" t="s">
        <v>1</v>
      </c>
      <c r="F426" s="229" t="s">
        <v>142</v>
      </c>
      <c r="G426" s="226"/>
      <c r="H426" s="228" t="s">
        <v>1</v>
      </c>
      <c r="I426" s="226"/>
      <c r="J426" s="226"/>
      <c r="K426" s="226"/>
      <c r="L426" s="230"/>
      <c r="M426" s="231"/>
      <c r="N426" s="232"/>
      <c r="O426" s="232"/>
      <c r="P426" s="232"/>
      <c r="Q426" s="232"/>
      <c r="R426" s="232"/>
      <c r="S426" s="232"/>
      <c r="T426" s="23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4" t="s">
        <v>141</v>
      </c>
      <c r="AU426" s="234" t="s">
        <v>83</v>
      </c>
      <c r="AV426" s="13" t="s">
        <v>81</v>
      </c>
      <c r="AW426" s="13" t="s">
        <v>29</v>
      </c>
      <c r="AX426" s="13" t="s">
        <v>73</v>
      </c>
      <c r="AY426" s="234" t="s">
        <v>133</v>
      </c>
    </row>
    <row r="427" s="13" customFormat="1">
      <c r="A427" s="13"/>
      <c r="B427" s="225"/>
      <c r="C427" s="226"/>
      <c r="D427" s="227" t="s">
        <v>141</v>
      </c>
      <c r="E427" s="228" t="s">
        <v>1</v>
      </c>
      <c r="F427" s="229" t="s">
        <v>182</v>
      </c>
      <c r="G427" s="226"/>
      <c r="H427" s="228" t="s">
        <v>1</v>
      </c>
      <c r="I427" s="226"/>
      <c r="J427" s="226"/>
      <c r="K427" s="226"/>
      <c r="L427" s="230"/>
      <c r="M427" s="231"/>
      <c r="N427" s="232"/>
      <c r="O427" s="232"/>
      <c r="P427" s="232"/>
      <c r="Q427" s="232"/>
      <c r="R427" s="232"/>
      <c r="S427" s="232"/>
      <c r="T427" s="23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4" t="s">
        <v>141</v>
      </c>
      <c r="AU427" s="234" t="s">
        <v>83</v>
      </c>
      <c r="AV427" s="13" t="s">
        <v>81</v>
      </c>
      <c r="AW427" s="13" t="s">
        <v>29</v>
      </c>
      <c r="AX427" s="13" t="s">
        <v>73</v>
      </c>
      <c r="AY427" s="234" t="s">
        <v>133</v>
      </c>
    </row>
    <row r="428" s="13" customFormat="1">
      <c r="A428" s="13"/>
      <c r="B428" s="225"/>
      <c r="C428" s="226"/>
      <c r="D428" s="227" t="s">
        <v>141</v>
      </c>
      <c r="E428" s="228" t="s">
        <v>1</v>
      </c>
      <c r="F428" s="229" t="s">
        <v>152</v>
      </c>
      <c r="G428" s="226"/>
      <c r="H428" s="228" t="s">
        <v>1</v>
      </c>
      <c r="I428" s="226"/>
      <c r="J428" s="226"/>
      <c r="K428" s="226"/>
      <c r="L428" s="230"/>
      <c r="M428" s="231"/>
      <c r="N428" s="232"/>
      <c r="O428" s="232"/>
      <c r="P428" s="232"/>
      <c r="Q428" s="232"/>
      <c r="R428" s="232"/>
      <c r="S428" s="232"/>
      <c r="T428" s="23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4" t="s">
        <v>141</v>
      </c>
      <c r="AU428" s="234" t="s">
        <v>83</v>
      </c>
      <c r="AV428" s="13" t="s">
        <v>81</v>
      </c>
      <c r="AW428" s="13" t="s">
        <v>29</v>
      </c>
      <c r="AX428" s="13" t="s">
        <v>73</v>
      </c>
      <c r="AY428" s="234" t="s">
        <v>133</v>
      </c>
    </row>
    <row r="429" s="13" customFormat="1">
      <c r="A429" s="13"/>
      <c r="B429" s="225"/>
      <c r="C429" s="226"/>
      <c r="D429" s="227" t="s">
        <v>141</v>
      </c>
      <c r="E429" s="228" t="s">
        <v>1</v>
      </c>
      <c r="F429" s="229" t="s">
        <v>237</v>
      </c>
      <c r="G429" s="226"/>
      <c r="H429" s="228" t="s">
        <v>1</v>
      </c>
      <c r="I429" s="226"/>
      <c r="J429" s="226"/>
      <c r="K429" s="226"/>
      <c r="L429" s="230"/>
      <c r="M429" s="231"/>
      <c r="N429" s="232"/>
      <c r="O429" s="232"/>
      <c r="P429" s="232"/>
      <c r="Q429" s="232"/>
      <c r="R429" s="232"/>
      <c r="S429" s="232"/>
      <c r="T429" s="23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4" t="s">
        <v>141</v>
      </c>
      <c r="AU429" s="234" t="s">
        <v>83</v>
      </c>
      <c r="AV429" s="13" t="s">
        <v>81</v>
      </c>
      <c r="AW429" s="13" t="s">
        <v>29</v>
      </c>
      <c r="AX429" s="13" t="s">
        <v>73</v>
      </c>
      <c r="AY429" s="234" t="s">
        <v>133</v>
      </c>
    </row>
    <row r="430" s="13" customFormat="1">
      <c r="A430" s="13"/>
      <c r="B430" s="225"/>
      <c r="C430" s="226"/>
      <c r="D430" s="227" t="s">
        <v>141</v>
      </c>
      <c r="E430" s="228" t="s">
        <v>1</v>
      </c>
      <c r="F430" s="229" t="s">
        <v>414</v>
      </c>
      <c r="G430" s="226"/>
      <c r="H430" s="228" t="s">
        <v>1</v>
      </c>
      <c r="I430" s="226"/>
      <c r="J430" s="226"/>
      <c r="K430" s="226"/>
      <c r="L430" s="230"/>
      <c r="M430" s="231"/>
      <c r="N430" s="232"/>
      <c r="O430" s="232"/>
      <c r="P430" s="232"/>
      <c r="Q430" s="232"/>
      <c r="R430" s="232"/>
      <c r="S430" s="232"/>
      <c r="T430" s="23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4" t="s">
        <v>141</v>
      </c>
      <c r="AU430" s="234" t="s">
        <v>83</v>
      </c>
      <c r="AV430" s="13" t="s">
        <v>81</v>
      </c>
      <c r="AW430" s="13" t="s">
        <v>29</v>
      </c>
      <c r="AX430" s="13" t="s">
        <v>73</v>
      </c>
      <c r="AY430" s="234" t="s">
        <v>133</v>
      </c>
    </row>
    <row r="431" s="13" customFormat="1">
      <c r="A431" s="13"/>
      <c r="B431" s="225"/>
      <c r="C431" s="226"/>
      <c r="D431" s="227" t="s">
        <v>141</v>
      </c>
      <c r="E431" s="228" t="s">
        <v>1</v>
      </c>
      <c r="F431" s="229" t="s">
        <v>415</v>
      </c>
      <c r="G431" s="226"/>
      <c r="H431" s="228" t="s">
        <v>1</v>
      </c>
      <c r="I431" s="226"/>
      <c r="J431" s="226"/>
      <c r="K431" s="226"/>
      <c r="L431" s="230"/>
      <c r="M431" s="231"/>
      <c r="N431" s="232"/>
      <c r="O431" s="232"/>
      <c r="P431" s="232"/>
      <c r="Q431" s="232"/>
      <c r="R431" s="232"/>
      <c r="S431" s="232"/>
      <c r="T431" s="23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4" t="s">
        <v>141</v>
      </c>
      <c r="AU431" s="234" t="s">
        <v>83</v>
      </c>
      <c r="AV431" s="13" t="s">
        <v>81</v>
      </c>
      <c r="AW431" s="13" t="s">
        <v>29</v>
      </c>
      <c r="AX431" s="13" t="s">
        <v>73</v>
      </c>
      <c r="AY431" s="234" t="s">
        <v>133</v>
      </c>
    </row>
    <row r="432" s="14" customFormat="1">
      <c r="A432" s="14"/>
      <c r="B432" s="235"/>
      <c r="C432" s="236"/>
      <c r="D432" s="227" t="s">
        <v>141</v>
      </c>
      <c r="E432" s="237" t="s">
        <v>1</v>
      </c>
      <c r="F432" s="238" t="s">
        <v>421</v>
      </c>
      <c r="G432" s="236"/>
      <c r="H432" s="239">
        <v>63</v>
      </c>
      <c r="I432" s="236"/>
      <c r="J432" s="236"/>
      <c r="K432" s="236"/>
      <c r="L432" s="240"/>
      <c r="M432" s="241"/>
      <c r="N432" s="242"/>
      <c r="O432" s="242"/>
      <c r="P432" s="242"/>
      <c r="Q432" s="242"/>
      <c r="R432" s="242"/>
      <c r="S432" s="242"/>
      <c r="T432" s="243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4" t="s">
        <v>141</v>
      </c>
      <c r="AU432" s="244" t="s">
        <v>83</v>
      </c>
      <c r="AV432" s="14" t="s">
        <v>83</v>
      </c>
      <c r="AW432" s="14" t="s">
        <v>29</v>
      </c>
      <c r="AX432" s="14" t="s">
        <v>73</v>
      </c>
      <c r="AY432" s="244" t="s">
        <v>133</v>
      </c>
    </row>
    <row r="433" s="15" customFormat="1">
      <c r="A433" s="15"/>
      <c r="B433" s="245"/>
      <c r="C433" s="246"/>
      <c r="D433" s="227" t="s">
        <v>141</v>
      </c>
      <c r="E433" s="247" t="s">
        <v>1</v>
      </c>
      <c r="F433" s="248" t="s">
        <v>146</v>
      </c>
      <c r="G433" s="246"/>
      <c r="H433" s="249">
        <v>63</v>
      </c>
      <c r="I433" s="246"/>
      <c r="J433" s="246"/>
      <c r="K433" s="246"/>
      <c r="L433" s="250"/>
      <c r="M433" s="251"/>
      <c r="N433" s="252"/>
      <c r="O433" s="252"/>
      <c r="P433" s="252"/>
      <c r="Q433" s="252"/>
      <c r="R433" s="252"/>
      <c r="S433" s="252"/>
      <c r="T433" s="253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54" t="s">
        <v>141</v>
      </c>
      <c r="AU433" s="254" t="s">
        <v>83</v>
      </c>
      <c r="AV433" s="15" t="s">
        <v>139</v>
      </c>
      <c r="AW433" s="15" t="s">
        <v>29</v>
      </c>
      <c r="AX433" s="15" t="s">
        <v>81</v>
      </c>
      <c r="AY433" s="254" t="s">
        <v>133</v>
      </c>
    </row>
    <row r="434" s="2" customFormat="1" ht="16.5" customHeight="1">
      <c r="A434" s="33"/>
      <c r="B434" s="34"/>
      <c r="C434" s="265" t="s">
        <v>422</v>
      </c>
      <c r="D434" s="265" t="s">
        <v>189</v>
      </c>
      <c r="E434" s="266" t="s">
        <v>423</v>
      </c>
      <c r="F434" s="267" t="s">
        <v>424</v>
      </c>
      <c r="G434" s="268" t="s">
        <v>138</v>
      </c>
      <c r="H434" s="269">
        <v>0.66500000000000004</v>
      </c>
      <c r="I434" s="270">
        <v>11000</v>
      </c>
      <c r="J434" s="270">
        <f>ROUND(I434*H434,2)</f>
        <v>7315</v>
      </c>
      <c r="K434" s="271"/>
      <c r="L434" s="272"/>
      <c r="M434" s="273" t="s">
        <v>1</v>
      </c>
      <c r="N434" s="274" t="s">
        <v>38</v>
      </c>
      <c r="O434" s="221">
        <v>0</v>
      </c>
      <c r="P434" s="221">
        <f>O434*H434</f>
        <v>0</v>
      </c>
      <c r="Q434" s="221">
        <v>0.55000000000000004</v>
      </c>
      <c r="R434" s="221">
        <f>Q434*H434</f>
        <v>0.36575000000000008</v>
      </c>
      <c r="S434" s="221">
        <v>0</v>
      </c>
      <c r="T434" s="222">
        <f>S434*H434</f>
        <v>0</v>
      </c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R434" s="223" t="s">
        <v>339</v>
      </c>
      <c r="AT434" s="223" t="s">
        <v>189</v>
      </c>
      <c r="AU434" s="223" t="s">
        <v>83</v>
      </c>
      <c r="AY434" s="18" t="s">
        <v>133</v>
      </c>
      <c r="BE434" s="224">
        <f>IF(N434="základní",J434,0)</f>
        <v>7315</v>
      </c>
      <c r="BF434" s="224">
        <f>IF(N434="snížená",J434,0)</f>
        <v>0</v>
      </c>
      <c r="BG434" s="224">
        <f>IF(N434="zákl. přenesená",J434,0)</f>
        <v>0</v>
      </c>
      <c r="BH434" s="224">
        <f>IF(N434="sníž. přenesená",J434,0)</f>
        <v>0</v>
      </c>
      <c r="BI434" s="224">
        <f>IF(N434="nulová",J434,0)</f>
        <v>0</v>
      </c>
      <c r="BJ434" s="18" t="s">
        <v>81</v>
      </c>
      <c r="BK434" s="224">
        <f>ROUND(I434*H434,2)</f>
        <v>7315</v>
      </c>
      <c r="BL434" s="18" t="s">
        <v>228</v>
      </c>
      <c r="BM434" s="223" t="s">
        <v>425</v>
      </c>
    </row>
    <row r="435" s="13" customFormat="1">
      <c r="A435" s="13"/>
      <c r="B435" s="225"/>
      <c r="C435" s="226"/>
      <c r="D435" s="227" t="s">
        <v>141</v>
      </c>
      <c r="E435" s="228" t="s">
        <v>1</v>
      </c>
      <c r="F435" s="229" t="s">
        <v>142</v>
      </c>
      <c r="G435" s="226"/>
      <c r="H435" s="228" t="s">
        <v>1</v>
      </c>
      <c r="I435" s="226"/>
      <c r="J435" s="226"/>
      <c r="K435" s="226"/>
      <c r="L435" s="230"/>
      <c r="M435" s="231"/>
      <c r="N435" s="232"/>
      <c r="O435" s="232"/>
      <c r="P435" s="232"/>
      <c r="Q435" s="232"/>
      <c r="R435" s="232"/>
      <c r="S435" s="232"/>
      <c r="T435" s="23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4" t="s">
        <v>141</v>
      </c>
      <c r="AU435" s="234" t="s">
        <v>83</v>
      </c>
      <c r="AV435" s="13" t="s">
        <v>81</v>
      </c>
      <c r="AW435" s="13" t="s">
        <v>29</v>
      </c>
      <c r="AX435" s="13" t="s">
        <v>73</v>
      </c>
      <c r="AY435" s="234" t="s">
        <v>133</v>
      </c>
    </row>
    <row r="436" s="13" customFormat="1">
      <c r="A436" s="13"/>
      <c r="B436" s="225"/>
      <c r="C436" s="226"/>
      <c r="D436" s="227" t="s">
        <v>141</v>
      </c>
      <c r="E436" s="228" t="s">
        <v>1</v>
      </c>
      <c r="F436" s="229" t="s">
        <v>182</v>
      </c>
      <c r="G436" s="226"/>
      <c r="H436" s="228" t="s">
        <v>1</v>
      </c>
      <c r="I436" s="226"/>
      <c r="J436" s="226"/>
      <c r="K436" s="226"/>
      <c r="L436" s="230"/>
      <c r="M436" s="231"/>
      <c r="N436" s="232"/>
      <c r="O436" s="232"/>
      <c r="P436" s="232"/>
      <c r="Q436" s="232"/>
      <c r="R436" s="232"/>
      <c r="S436" s="232"/>
      <c r="T436" s="23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4" t="s">
        <v>141</v>
      </c>
      <c r="AU436" s="234" t="s">
        <v>83</v>
      </c>
      <c r="AV436" s="13" t="s">
        <v>81</v>
      </c>
      <c r="AW436" s="13" t="s">
        <v>29</v>
      </c>
      <c r="AX436" s="13" t="s">
        <v>73</v>
      </c>
      <c r="AY436" s="234" t="s">
        <v>133</v>
      </c>
    </row>
    <row r="437" s="13" customFormat="1">
      <c r="A437" s="13"/>
      <c r="B437" s="225"/>
      <c r="C437" s="226"/>
      <c r="D437" s="227" t="s">
        <v>141</v>
      </c>
      <c r="E437" s="228" t="s">
        <v>1</v>
      </c>
      <c r="F437" s="229" t="s">
        <v>152</v>
      </c>
      <c r="G437" s="226"/>
      <c r="H437" s="228" t="s">
        <v>1</v>
      </c>
      <c r="I437" s="226"/>
      <c r="J437" s="226"/>
      <c r="K437" s="226"/>
      <c r="L437" s="230"/>
      <c r="M437" s="231"/>
      <c r="N437" s="232"/>
      <c r="O437" s="232"/>
      <c r="P437" s="232"/>
      <c r="Q437" s="232"/>
      <c r="R437" s="232"/>
      <c r="S437" s="232"/>
      <c r="T437" s="23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4" t="s">
        <v>141</v>
      </c>
      <c r="AU437" s="234" t="s">
        <v>83</v>
      </c>
      <c r="AV437" s="13" t="s">
        <v>81</v>
      </c>
      <c r="AW437" s="13" t="s">
        <v>29</v>
      </c>
      <c r="AX437" s="13" t="s">
        <v>73</v>
      </c>
      <c r="AY437" s="234" t="s">
        <v>133</v>
      </c>
    </row>
    <row r="438" s="13" customFormat="1">
      <c r="A438" s="13"/>
      <c r="B438" s="225"/>
      <c r="C438" s="226"/>
      <c r="D438" s="227" t="s">
        <v>141</v>
      </c>
      <c r="E438" s="228" t="s">
        <v>1</v>
      </c>
      <c r="F438" s="229" t="s">
        <v>237</v>
      </c>
      <c r="G438" s="226"/>
      <c r="H438" s="228" t="s">
        <v>1</v>
      </c>
      <c r="I438" s="226"/>
      <c r="J438" s="226"/>
      <c r="K438" s="226"/>
      <c r="L438" s="230"/>
      <c r="M438" s="231"/>
      <c r="N438" s="232"/>
      <c r="O438" s="232"/>
      <c r="P438" s="232"/>
      <c r="Q438" s="232"/>
      <c r="R438" s="232"/>
      <c r="S438" s="232"/>
      <c r="T438" s="23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4" t="s">
        <v>141</v>
      </c>
      <c r="AU438" s="234" t="s">
        <v>83</v>
      </c>
      <c r="AV438" s="13" t="s">
        <v>81</v>
      </c>
      <c r="AW438" s="13" t="s">
        <v>29</v>
      </c>
      <c r="AX438" s="13" t="s">
        <v>73</v>
      </c>
      <c r="AY438" s="234" t="s">
        <v>133</v>
      </c>
    </row>
    <row r="439" s="13" customFormat="1">
      <c r="A439" s="13"/>
      <c r="B439" s="225"/>
      <c r="C439" s="226"/>
      <c r="D439" s="227" t="s">
        <v>141</v>
      </c>
      <c r="E439" s="228" t="s">
        <v>1</v>
      </c>
      <c r="F439" s="229" t="s">
        <v>414</v>
      </c>
      <c r="G439" s="226"/>
      <c r="H439" s="228" t="s">
        <v>1</v>
      </c>
      <c r="I439" s="226"/>
      <c r="J439" s="226"/>
      <c r="K439" s="226"/>
      <c r="L439" s="230"/>
      <c r="M439" s="231"/>
      <c r="N439" s="232"/>
      <c r="O439" s="232"/>
      <c r="P439" s="232"/>
      <c r="Q439" s="232"/>
      <c r="R439" s="232"/>
      <c r="S439" s="232"/>
      <c r="T439" s="23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4" t="s">
        <v>141</v>
      </c>
      <c r="AU439" s="234" t="s">
        <v>83</v>
      </c>
      <c r="AV439" s="13" t="s">
        <v>81</v>
      </c>
      <c r="AW439" s="13" t="s">
        <v>29</v>
      </c>
      <c r="AX439" s="13" t="s">
        <v>73</v>
      </c>
      <c r="AY439" s="234" t="s">
        <v>133</v>
      </c>
    </row>
    <row r="440" s="13" customFormat="1">
      <c r="A440" s="13"/>
      <c r="B440" s="225"/>
      <c r="C440" s="226"/>
      <c r="D440" s="227" t="s">
        <v>141</v>
      </c>
      <c r="E440" s="228" t="s">
        <v>1</v>
      </c>
      <c r="F440" s="229" t="s">
        <v>415</v>
      </c>
      <c r="G440" s="226"/>
      <c r="H440" s="228" t="s">
        <v>1</v>
      </c>
      <c r="I440" s="226"/>
      <c r="J440" s="226"/>
      <c r="K440" s="226"/>
      <c r="L440" s="230"/>
      <c r="M440" s="231"/>
      <c r="N440" s="232"/>
      <c r="O440" s="232"/>
      <c r="P440" s="232"/>
      <c r="Q440" s="232"/>
      <c r="R440" s="232"/>
      <c r="S440" s="232"/>
      <c r="T440" s="23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4" t="s">
        <v>141</v>
      </c>
      <c r="AU440" s="234" t="s">
        <v>83</v>
      </c>
      <c r="AV440" s="13" t="s">
        <v>81</v>
      </c>
      <c r="AW440" s="13" t="s">
        <v>29</v>
      </c>
      <c r="AX440" s="13" t="s">
        <v>73</v>
      </c>
      <c r="AY440" s="234" t="s">
        <v>133</v>
      </c>
    </row>
    <row r="441" s="13" customFormat="1">
      <c r="A441" s="13"/>
      <c r="B441" s="225"/>
      <c r="C441" s="226"/>
      <c r="D441" s="227" t="s">
        <v>141</v>
      </c>
      <c r="E441" s="228" t="s">
        <v>1</v>
      </c>
      <c r="F441" s="229" t="s">
        <v>426</v>
      </c>
      <c r="G441" s="226"/>
      <c r="H441" s="228" t="s">
        <v>1</v>
      </c>
      <c r="I441" s="226"/>
      <c r="J441" s="226"/>
      <c r="K441" s="226"/>
      <c r="L441" s="230"/>
      <c r="M441" s="231"/>
      <c r="N441" s="232"/>
      <c r="O441" s="232"/>
      <c r="P441" s="232"/>
      <c r="Q441" s="232"/>
      <c r="R441" s="232"/>
      <c r="S441" s="232"/>
      <c r="T441" s="23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4" t="s">
        <v>141</v>
      </c>
      <c r="AU441" s="234" t="s">
        <v>83</v>
      </c>
      <c r="AV441" s="13" t="s">
        <v>81</v>
      </c>
      <c r="AW441" s="13" t="s">
        <v>29</v>
      </c>
      <c r="AX441" s="13" t="s">
        <v>73</v>
      </c>
      <c r="AY441" s="234" t="s">
        <v>133</v>
      </c>
    </row>
    <row r="442" s="14" customFormat="1">
      <c r="A442" s="14"/>
      <c r="B442" s="235"/>
      <c r="C442" s="236"/>
      <c r="D442" s="227" t="s">
        <v>141</v>
      </c>
      <c r="E442" s="237" t="s">
        <v>1</v>
      </c>
      <c r="F442" s="238" t="s">
        <v>427</v>
      </c>
      <c r="G442" s="236"/>
      <c r="H442" s="239">
        <v>0.50600000000000001</v>
      </c>
      <c r="I442" s="236"/>
      <c r="J442" s="236"/>
      <c r="K442" s="236"/>
      <c r="L442" s="240"/>
      <c r="M442" s="241"/>
      <c r="N442" s="242"/>
      <c r="O442" s="242"/>
      <c r="P442" s="242"/>
      <c r="Q442" s="242"/>
      <c r="R442" s="242"/>
      <c r="S442" s="242"/>
      <c r="T442" s="243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44" t="s">
        <v>141</v>
      </c>
      <c r="AU442" s="244" t="s">
        <v>83</v>
      </c>
      <c r="AV442" s="14" t="s">
        <v>83</v>
      </c>
      <c r="AW442" s="14" t="s">
        <v>29</v>
      </c>
      <c r="AX442" s="14" t="s">
        <v>73</v>
      </c>
      <c r="AY442" s="244" t="s">
        <v>133</v>
      </c>
    </row>
    <row r="443" s="13" customFormat="1">
      <c r="A443" s="13"/>
      <c r="B443" s="225"/>
      <c r="C443" s="226"/>
      <c r="D443" s="227" t="s">
        <v>141</v>
      </c>
      <c r="E443" s="228" t="s">
        <v>1</v>
      </c>
      <c r="F443" s="229" t="s">
        <v>428</v>
      </c>
      <c r="G443" s="226"/>
      <c r="H443" s="228" t="s">
        <v>1</v>
      </c>
      <c r="I443" s="226"/>
      <c r="J443" s="226"/>
      <c r="K443" s="226"/>
      <c r="L443" s="230"/>
      <c r="M443" s="231"/>
      <c r="N443" s="232"/>
      <c r="O443" s="232"/>
      <c r="P443" s="232"/>
      <c r="Q443" s="232"/>
      <c r="R443" s="232"/>
      <c r="S443" s="232"/>
      <c r="T443" s="23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4" t="s">
        <v>141</v>
      </c>
      <c r="AU443" s="234" t="s">
        <v>83</v>
      </c>
      <c r="AV443" s="13" t="s">
        <v>81</v>
      </c>
      <c r="AW443" s="13" t="s">
        <v>29</v>
      </c>
      <c r="AX443" s="13" t="s">
        <v>73</v>
      </c>
      <c r="AY443" s="234" t="s">
        <v>133</v>
      </c>
    </row>
    <row r="444" s="14" customFormat="1">
      <c r="A444" s="14"/>
      <c r="B444" s="235"/>
      <c r="C444" s="236"/>
      <c r="D444" s="227" t="s">
        <v>141</v>
      </c>
      <c r="E444" s="237" t="s">
        <v>1</v>
      </c>
      <c r="F444" s="238" t="s">
        <v>429</v>
      </c>
      <c r="G444" s="236"/>
      <c r="H444" s="239">
        <v>0.159</v>
      </c>
      <c r="I444" s="236"/>
      <c r="J444" s="236"/>
      <c r="K444" s="236"/>
      <c r="L444" s="240"/>
      <c r="M444" s="241"/>
      <c r="N444" s="242"/>
      <c r="O444" s="242"/>
      <c r="P444" s="242"/>
      <c r="Q444" s="242"/>
      <c r="R444" s="242"/>
      <c r="S444" s="242"/>
      <c r="T444" s="243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4" t="s">
        <v>141</v>
      </c>
      <c r="AU444" s="244" t="s">
        <v>83</v>
      </c>
      <c r="AV444" s="14" t="s">
        <v>83</v>
      </c>
      <c r="AW444" s="14" t="s">
        <v>29</v>
      </c>
      <c r="AX444" s="14" t="s">
        <v>73</v>
      </c>
      <c r="AY444" s="244" t="s">
        <v>133</v>
      </c>
    </row>
    <row r="445" s="15" customFormat="1">
      <c r="A445" s="15"/>
      <c r="B445" s="245"/>
      <c r="C445" s="246"/>
      <c r="D445" s="227" t="s">
        <v>141</v>
      </c>
      <c r="E445" s="247" t="s">
        <v>1</v>
      </c>
      <c r="F445" s="248" t="s">
        <v>146</v>
      </c>
      <c r="G445" s="246"/>
      <c r="H445" s="249">
        <v>0.66500000000000004</v>
      </c>
      <c r="I445" s="246"/>
      <c r="J445" s="246"/>
      <c r="K445" s="246"/>
      <c r="L445" s="250"/>
      <c r="M445" s="251"/>
      <c r="N445" s="252"/>
      <c r="O445" s="252"/>
      <c r="P445" s="252"/>
      <c r="Q445" s="252"/>
      <c r="R445" s="252"/>
      <c r="S445" s="252"/>
      <c r="T445" s="253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54" t="s">
        <v>141</v>
      </c>
      <c r="AU445" s="254" t="s">
        <v>83</v>
      </c>
      <c r="AV445" s="15" t="s">
        <v>139</v>
      </c>
      <c r="AW445" s="15" t="s">
        <v>29</v>
      </c>
      <c r="AX445" s="15" t="s">
        <v>81</v>
      </c>
      <c r="AY445" s="254" t="s">
        <v>133</v>
      </c>
    </row>
    <row r="446" s="2" customFormat="1" ht="24.15" customHeight="1">
      <c r="A446" s="33"/>
      <c r="B446" s="34"/>
      <c r="C446" s="212" t="s">
        <v>430</v>
      </c>
      <c r="D446" s="212" t="s">
        <v>135</v>
      </c>
      <c r="E446" s="213" t="s">
        <v>431</v>
      </c>
      <c r="F446" s="214" t="s">
        <v>432</v>
      </c>
      <c r="G446" s="215" t="s">
        <v>138</v>
      </c>
      <c r="H446" s="216">
        <v>0.66500000000000004</v>
      </c>
      <c r="I446" s="217">
        <v>1680</v>
      </c>
      <c r="J446" s="217">
        <f>ROUND(I446*H446,2)</f>
        <v>1117.2000000000001</v>
      </c>
      <c r="K446" s="218"/>
      <c r="L446" s="39"/>
      <c r="M446" s="219" t="s">
        <v>1</v>
      </c>
      <c r="N446" s="220" t="s">
        <v>38</v>
      </c>
      <c r="O446" s="221">
        <v>0</v>
      </c>
      <c r="P446" s="221">
        <f>O446*H446</f>
        <v>0</v>
      </c>
      <c r="Q446" s="221">
        <v>0.023369999999999998</v>
      </c>
      <c r="R446" s="221">
        <f>Q446*H446</f>
        <v>0.015541049999999999</v>
      </c>
      <c r="S446" s="221">
        <v>0</v>
      </c>
      <c r="T446" s="222">
        <f>S446*H446</f>
        <v>0</v>
      </c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R446" s="223" t="s">
        <v>228</v>
      </c>
      <c r="AT446" s="223" t="s">
        <v>135</v>
      </c>
      <c r="AU446" s="223" t="s">
        <v>83</v>
      </c>
      <c r="AY446" s="18" t="s">
        <v>133</v>
      </c>
      <c r="BE446" s="224">
        <f>IF(N446="základní",J446,0)</f>
        <v>1117.2000000000001</v>
      </c>
      <c r="BF446" s="224">
        <f>IF(N446="snížená",J446,0)</f>
        <v>0</v>
      </c>
      <c r="BG446" s="224">
        <f>IF(N446="zákl. přenesená",J446,0)</f>
        <v>0</v>
      </c>
      <c r="BH446" s="224">
        <f>IF(N446="sníž. přenesená",J446,0)</f>
        <v>0</v>
      </c>
      <c r="BI446" s="224">
        <f>IF(N446="nulová",J446,0)</f>
        <v>0</v>
      </c>
      <c r="BJ446" s="18" t="s">
        <v>81</v>
      </c>
      <c r="BK446" s="224">
        <f>ROUND(I446*H446,2)</f>
        <v>1117.2000000000001</v>
      </c>
      <c r="BL446" s="18" t="s">
        <v>228</v>
      </c>
      <c r="BM446" s="223" t="s">
        <v>433</v>
      </c>
    </row>
    <row r="447" s="13" customFormat="1">
      <c r="A447" s="13"/>
      <c r="B447" s="225"/>
      <c r="C447" s="226"/>
      <c r="D447" s="227" t="s">
        <v>141</v>
      </c>
      <c r="E447" s="228" t="s">
        <v>1</v>
      </c>
      <c r="F447" s="229" t="s">
        <v>142</v>
      </c>
      <c r="G447" s="226"/>
      <c r="H447" s="228" t="s">
        <v>1</v>
      </c>
      <c r="I447" s="226"/>
      <c r="J447" s="226"/>
      <c r="K447" s="226"/>
      <c r="L447" s="230"/>
      <c r="M447" s="231"/>
      <c r="N447" s="232"/>
      <c r="O447" s="232"/>
      <c r="P447" s="232"/>
      <c r="Q447" s="232"/>
      <c r="R447" s="232"/>
      <c r="S447" s="232"/>
      <c r="T447" s="23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4" t="s">
        <v>141</v>
      </c>
      <c r="AU447" s="234" t="s">
        <v>83</v>
      </c>
      <c r="AV447" s="13" t="s">
        <v>81</v>
      </c>
      <c r="AW447" s="13" t="s">
        <v>29</v>
      </c>
      <c r="AX447" s="13" t="s">
        <v>73</v>
      </c>
      <c r="AY447" s="234" t="s">
        <v>133</v>
      </c>
    </row>
    <row r="448" s="13" customFormat="1">
      <c r="A448" s="13"/>
      <c r="B448" s="225"/>
      <c r="C448" s="226"/>
      <c r="D448" s="227" t="s">
        <v>141</v>
      </c>
      <c r="E448" s="228" t="s">
        <v>1</v>
      </c>
      <c r="F448" s="229" t="s">
        <v>182</v>
      </c>
      <c r="G448" s="226"/>
      <c r="H448" s="228" t="s">
        <v>1</v>
      </c>
      <c r="I448" s="226"/>
      <c r="J448" s="226"/>
      <c r="K448" s="226"/>
      <c r="L448" s="230"/>
      <c r="M448" s="231"/>
      <c r="N448" s="232"/>
      <c r="O448" s="232"/>
      <c r="P448" s="232"/>
      <c r="Q448" s="232"/>
      <c r="R448" s="232"/>
      <c r="S448" s="232"/>
      <c r="T448" s="23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4" t="s">
        <v>141</v>
      </c>
      <c r="AU448" s="234" t="s">
        <v>83</v>
      </c>
      <c r="AV448" s="13" t="s">
        <v>81</v>
      </c>
      <c r="AW448" s="13" t="s">
        <v>29</v>
      </c>
      <c r="AX448" s="13" t="s">
        <v>73</v>
      </c>
      <c r="AY448" s="234" t="s">
        <v>133</v>
      </c>
    </row>
    <row r="449" s="13" customFormat="1">
      <c r="A449" s="13"/>
      <c r="B449" s="225"/>
      <c r="C449" s="226"/>
      <c r="D449" s="227" t="s">
        <v>141</v>
      </c>
      <c r="E449" s="228" t="s">
        <v>1</v>
      </c>
      <c r="F449" s="229" t="s">
        <v>152</v>
      </c>
      <c r="G449" s="226"/>
      <c r="H449" s="228" t="s">
        <v>1</v>
      </c>
      <c r="I449" s="226"/>
      <c r="J449" s="226"/>
      <c r="K449" s="226"/>
      <c r="L449" s="230"/>
      <c r="M449" s="231"/>
      <c r="N449" s="232"/>
      <c r="O449" s="232"/>
      <c r="P449" s="232"/>
      <c r="Q449" s="232"/>
      <c r="R449" s="232"/>
      <c r="S449" s="232"/>
      <c r="T449" s="23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4" t="s">
        <v>141</v>
      </c>
      <c r="AU449" s="234" t="s">
        <v>83</v>
      </c>
      <c r="AV449" s="13" t="s">
        <v>81</v>
      </c>
      <c r="AW449" s="13" t="s">
        <v>29</v>
      </c>
      <c r="AX449" s="13" t="s">
        <v>73</v>
      </c>
      <c r="AY449" s="234" t="s">
        <v>133</v>
      </c>
    </row>
    <row r="450" s="13" customFormat="1">
      <c r="A450" s="13"/>
      <c r="B450" s="225"/>
      <c r="C450" s="226"/>
      <c r="D450" s="227" t="s">
        <v>141</v>
      </c>
      <c r="E450" s="228" t="s">
        <v>1</v>
      </c>
      <c r="F450" s="229" t="s">
        <v>237</v>
      </c>
      <c r="G450" s="226"/>
      <c r="H450" s="228" t="s">
        <v>1</v>
      </c>
      <c r="I450" s="226"/>
      <c r="J450" s="226"/>
      <c r="K450" s="226"/>
      <c r="L450" s="230"/>
      <c r="M450" s="231"/>
      <c r="N450" s="232"/>
      <c r="O450" s="232"/>
      <c r="P450" s="232"/>
      <c r="Q450" s="232"/>
      <c r="R450" s="232"/>
      <c r="S450" s="232"/>
      <c r="T450" s="23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4" t="s">
        <v>141</v>
      </c>
      <c r="AU450" s="234" t="s">
        <v>83</v>
      </c>
      <c r="AV450" s="13" t="s">
        <v>81</v>
      </c>
      <c r="AW450" s="13" t="s">
        <v>29</v>
      </c>
      <c r="AX450" s="13" t="s">
        <v>73</v>
      </c>
      <c r="AY450" s="234" t="s">
        <v>133</v>
      </c>
    </row>
    <row r="451" s="13" customFormat="1">
      <c r="A451" s="13"/>
      <c r="B451" s="225"/>
      <c r="C451" s="226"/>
      <c r="D451" s="227" t="s">
        <v>141</v>
      </c>
      <c r="E451" s="228" t="s">
        <v>1</v>
      </c>
      <c r="F451" s="229" t="s">
        <v>414</v>
      </c>
      <c r="G451" s="226"/>
      <c r="H451" s="228" t="s">
        <v>1</v>
      </c>
      <c r="I451" s="226"/>
      <c r="J451" s="226"/>
      <c r="K451" s="226"/>
      <c r="L451" s="230"/>
      <c r="M451" s="231"/>
      <c r="N451" s="232"/>
      <c r="O451" s="232"/>
      <c r="P451" s="232"/>
      <c r="Q451" s="232"/>
      <c r="R451" s="232"/>
      <c r="S451" s="232"/>
      <c r="T451" s="23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4" t="s">
        <v>141</v>
      </c>
      <c r="AU451" s="234" t="s">
        <v>83</v>
      </c>
      <c r="AV451" s="13" t="s">
        <v>81</v>
      </c>
      <c r="AW451" s="13" t="s">
        <v>29</v>
      </c>
      <c r="AX451" s="13" t="s">
        <v>73</v>
      </c>
      <c r="AY451" s="234" t="s">
        <v>133</v>
      </c>
    </row>
    <row r="452" s="13" customFormat="1">
      <c r="A452" s="13"/>
      <c r="B452" s="225"/>
      <c r="C452" s="226"/>
      <c r="D452" s="227" t="s">
        <v>141</v>
      </c>
      <c r="E452" s="228" t="s">
        <v>1</v>
      </c>
      <c r="F452" s="229" t="s">
        <v>415</v>
      </c>
      <c r="G452" s="226"/>
      <c r="H452" s="228" t="s">
        <v>1</v>
      </c>
      <c r="I452" s="226"/>
      <c r="J452" s="226"/>
      <c r="K452" s="226"/>
      <c r="L452" s="230"/>
      <c r="M452" s="231"/>
      <c r="N452" s="232"/>
      <c r="O452" s="232"/>
      <c r="P452" s="232"/>
      <c r="Q452" s="232"/>
      <c r="R452" s="232"/>
      <c r="S452" s="232"/>
      <c r="T452" s="23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4" t="s">
        <v>141</v>
      </c>
      <c r="AU452" s="234" t="s">
        <v>83</v>
      </c>
      <c r="AV452" s="13" t="s">
        <v>81</v>
      </c>
      <c r="AW452" s="13" t="s">
        <v>29</v>
      </c>
      <c r="AX452" s="13" t="s">
        <v>73</v>
      </c>
      <c r="AY452" s="234" t="s">
        <v>133</v>
      </c>
    </row>
    <row r="453" s="13" customFormat="1">
      <c r="A453" s="13"/>
      <c r="B453" s="225"/>
      <c r="C453" s="226"/>
      <c r="D453" s="227" t="s">
        <v>141</v>
      </c>
      <c r="E453" s="228" t="s">
        <v>1</v>
      </c>
      <c r="F453" s="229" t="s">
        <v>426</v>
      </c>
      <c r="G453" s="226"/>
      <c r="H453" s="228" t="s">
        <v>1</v>
      </c>
      <c r="I453" s="226"/>
      <c r="J453" s="226"/>
      <c r="K453" s="226"/>
      <c r="L453" s="230"/>
      <c r="M453" s="231"/>
      <c r="N453" s="232"/>
      <c r="O453" s="232"/>
      <c r="P453" s="232"/>
      <c r="Q453" s="232"/>
      <c r="R453" s="232"/>
      <c r="S453" s="232"/>
      <c r="T453" s="23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4" t="s">
        <v>141</v>
      </c>
      <c r="AU453" s="234" t="s">
        <v>83</v>
      </c>
      <c r="AV453" s="13" t="s">
        <v>81</v>
      </c>
      <c r="AW453" s="13" t="s">
        <v>29</v>
      </c>
      <c r="AX453" s="13" t="s">
        <v>73</v>
      </c>
      <c r="AY453" s="234" t="s">
        <v>133</v>
      </c>
    </row>
    <row r="454" s="14" customFormat="1">
      <c r="A454" s="14"/>
      <c r="B454" s="235"/>
      <c r="C454" s="236"/>
      <c r="D454" s="227" t="s">
        <v>141</v>
      </c>
      <c r="E454" s="237" t="s">
        <v>1</v>
      </c>
      <c r="F454" s="238" t="s">
        <v>427</v>
      </c>
      <c r="G454" s="236"/>
      <c r="H454" s="239">
        <v>0.50600000000000001</v>
      </c>
      <c r="I454" s="236"/>
      <c r="J454" s="236"/>
      <c r="K454" s="236"/>
      <c r="L454" s="240"/>
      <c r="M454" s="241"/>
      <c r="N454" s="242"/>
      <c r="O454" s="242"/>
      <c r="P454" s="242"/>
      <c r="Q454" s="242"/>
      <c r="R454" s="242"/>
      <c r="S454" s="242"/>
      <c r="T454" s="243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44" t="s">
        <v>141</v>
      </c>
      <c r="AU454" s="244" t="s">
        <v>83</v>
      </c>
      <c r="AV454" s="14" t="s">
        <v>83</v>
      </c>
      <c r="AW454" s="14" t="s">
        <v>29</v>
      </c>
      <c r="AX454" s="14" t="s">
        <v>73</v>
      </c>
      <c r="AY454" s="244" t="s">
        <v>133</v>
      </c>
    </row>
    <row r="455" s="13" customFormat="1">
      <c r="A455" s="13"/>
      <c r="B455" s="225"/>
      <c r="C455" s="226"/>
      <c r="D455" s="227" t="s">
        <v>141</v>
      </c>
      <c r="E455" s="228" t="s">
        <v>1</v>
      </c>
      <c r="F455" s="229" t="s">
        <v>428</v>
      </c>
      <c r="G455" s="226"/>
      <c r="H455" s="228" t="s">
        <v>1</v>
      </c>
      <c r="I455" s="226"/>
      <c r="J455" s="226"/>
      <c r="K455" s="226"/>
      <c r="L455" s="230"/>
      <c r="M455" s="231"/>
      <c r="N455" s="232"/>
      <c r="O455" s="232"/>
      <c r="P455" s="232"/>
      <c r="Q455" s="232"/>
      <c r="R455" s="232"/>
      <c r="S455" s="232"/>
      <c r="T455" s="23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4" t="s">
        <v>141</v>
      </c>
      <c r="AU455" s="234" t="s">
        <v>83</v>
      </c>
      <c r="AV455" s="13" t="s">
        <v>81</v>
      </c>
      <c r="AW455" s="13" t="s">
        <v>29</v>
      </c>
      <c r="AX455" s="13" t="s">
        <v>73</v>
      </c>
      <c r="AY455" s="234" t="s">
        <v>133</v>
      </c>
    </row>
    <row r="456" s="14" customFormat="1">
      <c r="A456" s="14"/>
      <c r="B456" s="235"/>
      <c r="C456" s="236"/>
      <c r="D456" s="227" t="s">
        <v>141</v>
      </c>
      <c r="E456" s="237" t="s">
        <v>1</v>
      </c>
      <c r="F456" s="238" t="s">
        <v>429</v>
      </c>
      <c r="G456" s="236"/>
      <c r="H456" s="239">
        <v>0.159</v>
      </c>
      <c r="I456" s="236"/>
      <c r="J456" s="236"/>
      <c r="K456" s="236"/>
      <c r="L456" s="240"/>
      <c r="M456" s="241"/>
      <c r="N456" s="242"/>
      <c r="O456" s="242"/>
      <c r="P456" s="242"/>
      <c r="Q456" s="242"/>
      <c r="R456" s="242"/>
      <c r="S456" s="242"/>
      <c r="T456" s="243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44" t="s">
        <v>141</v>
      </c>
      <c r="AU456" s="244" t="s">
        <v>83</v>
      </c>
      <c r="AV456" s="14" t="s">
        <v>83</v>
      </c>
      <c r="AW456" s="14" t="s">
        <v>29</v>
      </c>
      <c r="AX456" s="14" t="s">
        <v>73</v>
      </c>
      <c r="AY456" s="244" t="s">
        <v>133</v>
      </c>
    </row>
    <row r="457" s="15" customFormat="1">
      <c r="A457" s="15"/>
      <c r="B457" s="245"/>
      <c r="C457" s="246"/>
      <c r="D457" s="227" t="s">
        <v>141</v>
      </c>
      <c r="E457" s="247" t="s">
        <v>1</v>
      </c>
      <c r="F457" s="248" t="s">
        <v>146</v>
      </c>
      <c r="G457" s="246"/>
      <c r="H457" s="249">
        <v>0.66500000000000004</v>
      </c>
      <c r="I457" s="246"/>
      <c r="J457" s="246"/>
      <c r="K457" s="246"/>
      <c r="L457" s="250"/>
      <c r="M457" s="251"/>
      <c r="N457" s="252"/>
      <c r="O457" s="252"/>
      <c r="P457" s="252"/>
      <c r="Q457" s="252"/>
      <c r="R457" s="252"/>
      <c r="S457" s="252"/>
      <c r="T457" s="253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54" t="s">
        <v>141</v>
      </c>
      <c r="AU457" s="254" t="s">
        <v>83</v>
      </c>
      <c r="AV457" s="15" t="s">
        <v>139</v>
      </c>
      <c r="AW457" s="15" t="s">
        <v>29</v>
      </c>
      <c r="AX457" s="15" t="s">
        <v>81</v>
      </c>
      <c r="AY457" s="254" t="s">
        <v>133</v>
      </c>
    </row>
    <row r="458" s="2" customFormat="1" ht="24.15" customHeight="1">
      <c r="A458" s="33"/>
      <c r="B458" s="34"/>
      <c r="C458" s="212" t="s">
        <v>434</v>
      </c>
      <c r="D458" s="212" t="s">
        <v>135</v>
      </c>
      <c r="E458" s="213" t="s">
        <v>435</v>
      </c>
      <c r="F458" s="214" t="s">
        <v>436</v>
      </c>
      <c r="G458" s="215" t="s">
        <v>180</v>
      </c>
      <c r="H458" s="216">
        <v>13.753</v>
      </c>
      <c r="I458" s="217">
        <v>669</v>
      </c>
      <c r="J458" s="217">
        <f>ROUND(I458*H458,2)</f>
        <v>9200.7600000000002</v>
      </c>
      <c r="K458" s="218"/>
      <c r="L458" s="39"/>
      <c r="M458" s="219" t="s">
        <v>1</v>
      </c>
      <c r="N458" s="220" t="s">
        <v>38</v>
      </c>
      <c r="O458" s="221">
        <v>0.32200000000000001</v>
      </c>
      <c r="P458" s="221">
        <f>O458*H458</f>
        <v>4.4284660000000002</v>
      </c>
      <c r="Q458" s="221">
        <v>0.015230000000000001</v>
      </c>
      <c r="R458" s="221">
        <f>Q458*H458</f>
        <v>0.20945819000000002</v>
      </c>
      <c r="S458" s="221">
        <v>0</v>
      </c>
      <c r="T458" s="222">
        <f>S458*H458</f>
        <v>0</v>
      </c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R458" s="223" t="s">
        <v>228</v>
      </c>
      <c r="AT458" s="223" t="s">
        <v>135</v>
      </c>
      <c r="AU458" s="223" t="s">
        <v>83</v>
      </c>
      <c r="AY458" s="18" t="s">
        <v>133</v>
      </c>
      <c r="BE458" s="224">
        <f>IF(N458="základní",J458,0)</f>
        <v>9200.7600000000002</v>
      </c>
      <c r="BF458" s="224">
        <f>IF(N458="snížená",J458,0)</f>
        <v>0</v>
      </c>
      <c r="BG458" s="224">
        <f>IF(N458="zákl. přenesená",J458,0)</f>
        <v>0</v>
      </c>
      <c r="BH458" s="224">
        <f>IF(N458="sníž. přenesená",J458,0)</f>
        <v>0</v>
      </c>
      <c r="BI458" s="224">
        <f>IF(N458="nulová",J458,0)</f>
        <v>0</v>
      </c>
      <c r="BJ458" s="18" t="s">
        <v>81</v>
      </c>
      <c r="BK458" s="224">
        <f>ROUND(I458*H458,2)</f>
        <v>9200.7600000000002</v>
      </c>
      <c r="BL458" s="18" t="s">
        <v>228</v>
      </c>
      <c r="BM458" s="223" t="s">
        <v>437</v>
      </c>
    </row>
    <row r="459" s="13" customFormat="1">
      <c r="A459" s="13"/>
      <c r="B459" s="225"/>
      <c r="C459" s="226"/>
      <c r="D459" s="227" t="s">
        <v>141</v>
      </c>
      <c r="E459" s="228" t="s">
        <v>1</v>
      </c>
      <c r="F459" s="229" t="s">
        <v>142</v>
      </c>
      <c r="G459" s="226"/>
      <c r="H459" s="228" t="s">
        <v>1</v>
      </c>
      <c r="I459" s="226"/>
      <c r="J459" s="226"/>
      <c r="K459" s="226"/>
      <c r="L459" s="230"/>
      <c r="M459" s="231"/>
      <c r="N459" s="232"/>
      <c r="O459" s="232"/>
      <c r="P459" s="232"/>
      <c r="Q459" s="232"/>
      <c r="R459" s="232"/>
      <c r="S459" s="232"/>
      <c r="T459" s="23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34" t="s">
        <v>141</v>
      </c>
      <c r="AU459" s="234" t="s">
        <v>83</v>
      </c>
      <c r="AV459" s="13" t="s">
        <v>81</v>
      </c>
      <c r="AW459" s="13" t="s">
        <v>29</v>
      </c>
      <c r="AX459" s="13" t="s">
        <v>73</v>
      </c>
      <c r="AY459" s="234" t="s">
        <v>133</v>
      </c>
    </row>
    <row r="460" s="13" customFormat="1">
      <c r="A460" s="13"/>
      <c r="B460" s="225"/>
      <c r="C460" s="226"/>
      <c r="D460" s="227" t="s">
        <v>141</v>
      </c>
      <c r="E460" s="228" t="s">
        <v>1</v>
      </c>
      <c r="F460" s="229" t="s">
        <v>236</v>
      </c>
      <c r="G460" s="226"/>
      <c r="H460" s="228" t="s">
        <v>1</v>
      </c>
      <c r="I460" s="226"/>
      <c r="J460" s="226"/>
      <c r="K460" s="226"/>
      <c r="L460" s="230"/>
      <c r="M460" s="231"/>
      <c r="N460" s="232"/>
      <c r="O460" s="232"/>
      <c r="P460" s="232"/>
      <c r="Q460" s="232"/>
      <c r="R460" s="232"/>
      <c r="S460" s="232"/>
      <c r="T460" s="23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34" t="s">
        <v>141</v>
      </c>
      <c r="AU460" s="234" t="s">
        <v>83</v>
      </c>
      <c r="AV460" s="13" t="s">
        <v>81</v>
      </c>
      <c r="AW460" s="13" t="s">
        <v>29</v>
      </c>
      <c r="AX460" s="13" t="s">
        <v>73</v>
      </c>
      <c r="AY460" s="234" t="s">
        <v>133</v>
      </c>
    </row>
    <row r="461" s="13" customFormat="1">
      <c r="A461" s="13"/>
      <c r="B461" s="225"/>
      <c r="C461" s="226"/>
      <c r="D461" s="227" t="s">
        <v>141</v>
      </c>
      <c r="E461" s="228" t="s">
        <v>1</v>
      </c>
      <c r="F461" s="229" t="s">
        <v>182</v>
      </c>
      <c r="G461" s="226"/>
      <c r="H461" s="228" t="s">
        <v>1</v>
      </c>
      <c r="I461" s="226"/>
      <c r="J461" s="226"/>
      <c r="K461" s="226"/>
      <c r="L461" s="230"/>
      <c r="M461" s="231"/>
      <c r="N461" s="232"/>
      <c r="O461" s="232"/>
      <c r="P461" s="232"/>
      <c r="Q461" s="232"/>
      <c r="R461" s="232"/>
      <c r="S461" s="232"/>
      <c r="T461" s="23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4" t="s">
        <v>141</v>
      </c>
      <c r="AU461" s="234" t="s">
        <v>83</v>
      </c>
      <c r="AV461" s="13" t="s">
        <v>81</v>
      </c>
      <c r="AW461" s="13" t="s">
        <v>29</v>
      </c>
      <c r="AX461" s="13" t="s">
        <v>73</v>
      </c>
      <c r="AY461" s="234" t="s">
        <v>133</v>
      </c>
    </row>
    <row r="462" s="13" customFormat="1">
      <c r="A462" s="13"/>
      <c r="B462" s="225"/>
      <c r="C462" s="226"/>
      <c r="D462" s="227" t="s">
        <v>141</v>
      </c>
      <c r="E462" s="228" t="s">
        <v>1</v>
      </c>
      <c r="F462" s="229" t="s">
        <v>152</v>
      </c>
      <c r="G462" s="226"/>
      <c r="H462" s="228" t="s">
        <v>1</v>
      </c>
      <c r="I462" s="226"/>
      <c r="J462" s="226"/>
      <c r="K462" s="226"/>
      <c r="L462" s="230"/>
      <c r="M462" s="231"/>
      <c r="N462" s="232"/>
      <c r="O462" s="232"/>
      <c r="P462" s="232"/>
      <c r="Q462" s="232"/>
      <c r="R462" s="232"/>
      <c r="S462" s="232"/>
      <c r="T462" s="23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4" t="s">
        <v>141</v>
      </c>
      <c r="AU462" s="234" t="s">
        <v>83</v>
      </c>
      <c r="AV462" s="13" t="s">
        <v>81</v>
      </c>
      <c r="AW462" s="13" t="s">
        <v>29</v>
      </c>
      <c r="AX462" s="13" t="s">
        <v>73</v>
      </c>
      <c r="AY462" s="234" t="s">
        <v>133</v>
      </c>
    </row>
    <row r="463" s="13" customFormat="1">
      <c r="A463" s="13"/>
      <c r="B463" s="225"/>
      <c r="C463" s="226"/>
      <c r="D463" s="227" t="s">
        <v>141</v>
      </c>
      <c r="E463" s="228" t="s">
        <v>1</v>
      </c>
      <c r="F463" s="229" t="s">
        <v>237</v>
      </c>
      <c r="G463" s="226"/>
      <c r="H463" s="228" t="s">
        <v>1</v>
      </c>
      <c r="I463" s="226"/>
      <c r="J463" s="226"/>
      <c r="K463" s="226"/>
      <c r="L463" s="230"/>
      <c r="M463" s="231"/>
      <c r="N463" s="232"/>
      <c r="O463" s="232"/>
      <c r="P463" s="232"/>
      <c r="Q463" s="232"/>
      <c r="R463" s="232"/>
      <c r="S463" s="232"/>
      <c r="T463" s="23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4" t="s">
        <v>141</v>
      </c>
      <c r="AU463" s="234" t="s">
        <v>83</v>
      </c>
      <c r="AV463" s="13" t="s">
        <v>81</v>
      </c>
      <c r="AW463" s="13" t="s">
        <v>29</v>
      </c>
      <c r="AX463" s="13" t="s">
        <v>73</v>
      </c>
      <c r="AY463" s="234" t="s">
        <v>133</v>
      </c>
    </row>
    <row r="464" s="14" customFormat="1">
      <c r="A464" s="14"/>
      <c r="B464" s="235"/>
      <c r="C464" s="236"/>
      <c r="D464" s="227" t="s">
        <v>141</v>
      </c>
      <c r="E464" s="237" t="s">
        <v>1</v>
      </c>
      <c r="F464" s="238" t="s">
        <v>238</v>
      </c>
      <c r="G464" s="236"/>
      <c r="H464" s="239">
        <v>8.0380000000000003</v>
      </c>
      <c r="I464" s="236"/>
      <c r="J464" s="236"/>
      <c r="K464" s="236"/>
      <c r="L464" s="240"/>
      <c r="M464" s="241"/>
      <c r="N464" s="242"/>
      <c r="O464" s="242"/>
      <c r="P464" s="242"/>
      <c r="Q464" s="242"/>
      <c r="R464" s="242"/>
      <c r="S464" s="242"/>
      <c r="T464" s="243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44" t="s">
        <v>141</v>
      </c>
      <c r="AU464" s="244" t="s">
        <v>83</v>
      </c>
      <c r="AV464" s="14" t="s">
        <v>83</v>
      </c>
      <c r="AW464" s="14" t="s">
        <v>29</v>
      </c>
      <c r="AX464" s="14" t="s">
        <v>73</v>
      </c>
      <c r="AY464" s="244" t="s">
        <v>133</v>
      </c>
    </row>
    <row r="465" s="14" customFormat="1">
      <c r="A465" s="14"/>
      <c r="B465" s="235"/>
      <c r="C465" s="236"/>
      <c r="D465" s="227" t="s">
        <v>141</v>
      </c>
      <c r="E465" s="237" t="s">
        <v>1</v>
      </c>
      <c r="F465" s="238" t="s">
        <v>438</v>
      </c>
      <c r="G465" s="236"/>
      <c r="H465" s="239">
        <v>3.5169999999999999</v>
      </c>
      <c r="I465" s="236"/>
      <c r="J465" s="236"/>
      <c r="K465" s="236"/>
      <c r="L465" s="240"/>
      <c r="M465" s="241"/>
      <c r="N465" s="242"/>
      <c r="O465" s="242"/>
      <c r="P465" s="242"/>
      <c r="Q465" s="242"/>
      <c r="R465" s="242"/>
      <c r="S465" s="242"/>
      <c r="T465" s="243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44" t="s">
        <v>141</v>
      </c>
      <c r="AU465" s="244" t="s">
        <v>83</v>
      </c>
      <c r="AV465" s="14" t="s">
        <v>83</v>
      </c>
      <c r="AW465" s="14" t="s">
        <v>29</v>
      </c>
      <c r="AX465" s="14" t="s">
        <v>73</v>
      </c>
      <c r="AY465" s="244" t="s">
        <v>133</v>
      </c>
    </row>
    <row r="466" s="14" customFormat="1">
      <c r="A466" s="14"/>
      <c r="B466" s="235"/>
      <c r="C466" s="236"/>
      <c r="D466" s="227" t="s">
        <v>141</v>
      </c>
      <c r="E466" s="237" t="s">
        <v>1</v>
      </c>
      <c r="F466" s="238" t="s">
        <v>439</v>
      </c>
      <c r="G466" s="236"/>
      <c r="H466" s="239">
        <v>2.198</v>
      </c>
      <c r="I466" s="236"/>
      <c r="J466" s="236"/>
      <c r="K466" s="236"/>
      <c r="L466" s="240"/>
      <c r="M466" s="241"/>
      <c r="N466" s="242"/>
      <c r="O466" s="242"/>
      <c r="P466" s="242"/>
      <c r="Q466" s="242"/>
      <c r="R466" s="242"/>
      <c r="S466" s="242"/>
      <c r="T466" s="243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44" t="s">
        <v>141</v>
      </c>
      <c r="AU466" s="244" t="s">
        <v>83</v>
      </c>
      <c r="AV466" s="14" t="s">
        <v>83</v>
      </c>
      <c r="AW466" s="14" t="s">
        <v>29</v>
      </c>
      <c r="AX466" s="14" t="s">
        <v>73</v>
      </c>
      <c r="AY466" s="244" t="s">
        <v>133</v>
      </c>
    </row>
    <row r="467" s="15" customFormat="1">
      <c r="A467" s="15"/>
      <c r="B467" s="245"/>
      <c r="C467" s="246"/>
      <c r="D467" s="227" t="s">
        <v>141</v>
      </c>
      <c r="E467" s="247" t="s">
        <v>1</v>
      </c>
      <c r="F467" s="248" t="s">
        <v>146</v>
      </c>
      <c r="G467" s="246"/>
      <c r="H467" s="249">
        <v>13.753</v>
      </c>
      <c r="I467" s="246"/>
      <c r="J467" s="246"/>
      <c r="K467" s="246"/>
      <c r="L467" s="250"/>
      <c r="M467" s="251"/>
      <c r="N467" s="252"/>
      <c r="O467" s="252"/>
      <c r="P467" s="252"/>
      <c r="Q467" s="252"/>
      <c r="R467" s="252"/>
      <c r="S467" s="252"/>
      <c r="T467" s="253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54" t="s">
        <v>141</v>
      </c>
      <c r="AU467" s="254" t="s">
        <v>83</v>
      </c>
      <c r="AV467" s="15" t="s">
        <v>139</v>
      </c>
      <c r="AW467" s="15" t="s">
        <v>29</v>
      </c>
      <c r="AX467" s="15" t="s">
        <v>81</v>
      </c>
      <c r="AY467" s="254" t="s">
        <v>133</v>
      </c>
    </row>
    <row r="468" s="2" customFormat="1" ht="24.15" customHeight="1">
      <c r="A468" s="33"/>
      <c r="B468" s="34"/>
      <c r="C468" s="212" t="s">
        <v>440</v>
      </c>
      <c r="D468" s="212" t="s">
        <v>135</v>
      </c>
      <c r="E468" s="213" t="s">
        <v>441</v>
      </c>
      <c r="F468" s="214" t="s">
        <v>442</v>
      </c>
      <c r="G468" s="215" t="s">
        <v>180</v>
      </c>
      <c r="H468" s="216">
        <v>13.753</v>
      </c>
      <c r="I468" s="217">
        <v>53.200000000000003</v>
      </c>
      <c r="J468" s="217">
        <f>ROUND(I468*H468,2)</f>
        <v>731.65999999999997</v>
      </c>
      <c r="K468" s="218"/>
      <c r="L468" s="39"/>
      <c r="M468" s="219" t="s">
        <v>1</v>
      </c>
      <c r="N468" s="220" t="s">
        <v>38</v>
      </c>
      <c r="O468" s="221">
        <v>0</v>
      </c>
      <c r="P468" s="221">
        <f>O468*H468</f>
        <v>0</v>
      </c>
      <c r="Q468" s="221">
        <v>0.00018000000000000001</v>
      </c>
      <c r="R468" s="221">
        <f>Q468*H468</f>
        <v>0.00247554</v>
      </c>
      <c r="S468" s="221">
        <v>0</v>
      </c>
      <c r="T468" s="222">
        <f>S468*H468</f>
        <v>0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223" t="s">
        <v>228</v>
      </c>
      <c r="AT468" s="223" t="s">
        <v>135</v>
      </c>
      <c r="AU468" s="223" t="s">
        <v>83</v>
      </c>
      <c r="AY468" s="18" t="s">
        <v>133</v>
      </c>
      <c r="BE468" s="224">
        <f>IF(N468="základní",J468,0)</f>
        <v>731.65999999999997</v>
      </c>
      <c r="BF468" s="224">
        <f>IF(N468="snížená",J468,0)</f>
        <v>0</v>
      </c>
      <c r="BG468" s="224">
        <f>IF(N468="zákl. přenesená",J468,0)</f>
        <v>0</v>
      </c>
      <c r="BH468" s="224">
        <f>IF(N468="sníž. přenesená",J468,0)</f>
        <v>0</v>
      </c>
      <c r="BI468" s="224">
        <f>IF(N468="nulová",J468,0)</f>
        <v>0</v>
      </c>
      <c r="BJ468" s="18" t="s">
        <v>81</v>
      </c>
      <c r="BK468" s="224">
        <f>ROUND(I468*H468,2)</f>
        <v>731.65999999999997</v>
      </c>
      <c r="BL468" s="18" t="s">
        <v>228</v>
      </c>
      <c r="BM468" s="223" t="s">
        <v>443</v>
      </c>
    </row>
    <row r="469" s="2" customFormat="1" ht="33" customHeight="1">
      <c r="A469" s="33"/>
      <c r="B469" s="34"/>
      <c r="C469" s="212" t="s">
        <v>444</v>
      </c>
      <c r="D469" s="212" t="s">
        <v>135</v>
      </c>
      <c r="E469" s="213" t="s">
        <v>445</v>
      </c>
      <c r="F469" s="214" t="s">
        <v>446</v>
      </c>
      <c r="G469" s="215" t="s">
        <v>361</v>
      </c>
      <c r="H469" s="216">
        <v>132.83600000000001</v>
      </c>
      <c r="I469" s="217">
        <v>249</v>
      </c>
      <c r="J469" s="217">
        <f>ROUND(I469*H469,2)</f>
        <v>33076.160000000003</v>
      </c>
      <c r="K469" s="218"/>
      <c r="L469" s="39"/>
      <c r="M469" s="219" t="s">
        <v>1</v>
      </c>
      <c r="N469" s="220" t="s">
        <v>38</v>
      </c>
      <c r="O469" s="221">
        <v>0.505</v>
      </c>
      <c r="P469" s="221">
        <f>O469*H469</f>
        <v>67.082180000000008</v>
      </c>
      <c r="Q469" s="221">
        <v>0</v>
      </c>
      <c r="R469" s="221">
        <f>Q469*H469</f>
        <v>0</v>
      </c>
      <c r="S469" s="221">
        <v>0</v>
      </c>
      <c r="T469" s="222">
        <f>S469*H469</f>
        <v>0</v>
      </c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R469" s="223" t="s">
        <v>228</v>
      </c>
      <c r="AT469" s="223" t="s">
        <v>135</v>
      </c>
      <c r="AU469" s="223" t="s">
        <v>83</v>
      </c>
      <c r="AY469" s="18" t="s">
        <v>133</v>
      </c>
      <c r="BE469" s="224">
        <f>IF(N469="základní",J469,0)</f>
        <v>33076.160000000003</v>
      </c>
      <c r="BF469" s="224">
        <f>IF(N469="snížená",J469,0)</f>
        <v>0</v>
      </c>
      <c r="BG469" s="224">
        <f>IF(N469="zákl. přenesená",J469,0)</f>
        <v>0</v>
      </c>
      <c r="BH469" s="224">
        <f>IF(N469="sníž. přenesená",J469,0)</f>
        <v>0</v>
      </c>
      <c r="BI469" s="224">
        <f>IF(N469="nulová",J469,0)</f>
        <v>0</v>
      </c>
      <c r="BJ469" s="18" t="s">
        <v>81</v>
      </c>
      <c r="BK469" s="224">
        <f>ROUND(I469*H469,2)</f>
        <v>33076.160000000003</v>
      </c>
      <c r="BL469" s="18" t="s">
        <v>228</v>
      </c>
      <c r="BM469" s="223" t="s">
        <v>447</v>
      </c>
    </row>
    <row r="470" s="13" customFormat="1">
      <c r="A470" s="13"/>
      <c r="B470" s="225"/>
      <c r="C470" s="226"/>
      <c r="D470" s="227" t="s">
        <v>141</v>
      </c>
      <c r="E470" s="228" t="s">
        <v>1</v>
      </c>
      <c r="F470" s="229" t="s">
        <v>142</v>
      </c>
      <c r="G470" s="226"/>
      <c r="H470" s="228" t="s">
        <v>1</v>
      </c>
      <c r="I470" s="226"/>
      <c r="J470" s="226"/>
      <c r="K470" s="226"/>
      <c r="L470" s="230"/>
      <c r="M470" s="231"/>
      <c r="N470" s="232"/>
      <c r="O470" s="232"/>
      <c r="P470" s="232"/>
      <c r="Q470" s="232"/>
      <c r="R470" s="232"/>
      <c r="S470" s="232"/>
      <c r="T470" s="23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4" t="s">
        <v>141</v>
      </c>
      <c r="AU470" s="234" t="s">
        <v>83</v>
      </c>
      <c r="AV470" s="13" t="s">
        <v>81</v>
      </c>
      <c r="AW470" s="13" t="s">
        <v>29</v>
      </c>
      <c r="AX470" s="13" t="s">
        <v>73</v>
      </c>
      <c r="AY470" s="234" t="s">
        <v>133</v>
      </c>
    </row>
    <row r="471" s="13" customFormat="1">
      <c r="A471" s="13"/>
      <c r="B471" s="225"/>
      <c r="C471" s="226"/>
      <c r="D471" s="227" t="s">
        <v>141</v>
      </c>
      <c r="E471" s="228" t="s">
        <v>1</v>
      </c>
      <c r="F471" s="229" t="s">
        <v>182</v>
      </c>
      <c r="G471" s="226"/>
      <c r="H471" s="228" t="s">
        <v>1</v>
      </c>
      <c r="I471" s="226"/>
      <c r="J471" s="226"/>
      <c r="K471" s="226"/>
      <c r="L471" s="230"/>
      <c r="M471" s="231"/>
      <c r="N471" s="232"/>
      <c r="O471" s="232"/>
      <c r="P471" s="232"/>
      <c r="Q471" s="232"/>
      <c r="R471" s="232"/>
      <c r="S471" s="232"/>
      <c r="T471" s="23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4" t="s">
        <v>141</v>
      </c>
      <c r="AU471" s="234" t="s">
        <v>83</v>
      </c>
      <c r="AV471" s="13" t="s">
        <v>81</v>
      </c>
      <c r="AW471" s="13" t="s">
        <v>29</v>
      </c>
      <c r="AX471" s="13" t="s">
        <v>73</v>
      </c>
      <c r="AY471" s="234" t="s">
        <v>133</v>
      </c>
    </row>
    <row r="472" s="13" customFormat="1">
      <c r="A472" s="13"/>
      <c r="B472" s="225"/>
      <c r="C472" s="226"/>
      <c r="D472" s="227" t="s">
        <v>141</v>
      </c>
      <c r="E472" s="228" t="s">
        <v>1</v>
      </c>
      <c r="F472" s="229" t="s">
        <v>310</v>
      </c>
      <c r="G472" s="226"/>
      <c r="H472" s="228" t="s">
        <v>1</v>
      </c>
      <c r="I472" s="226"/>
      <c r="J472" s="226"/>
      <c r="K472" s="226"/>
      <c r="L472" s="230"/>
      <c r="M472" s="231"/>
      <c r="N472" s="232"/>
      <c r="O472" s="232"/>
      <c r="P472" s="232"/>
      <c r="Q472" s="232"/>
      <c r="R472" s="232"/>
      <c r="S472" s="232"/>
      <c r="T472" s="23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4" t="s">
        <v>141</v>
      </c>
      <c r="AU472" s="234" t="s">
        <v>83</v>
      </c>
      <c r="AV472" s="13" t="s">
        <v>81</v>
      </c>
      <c r="AW472" s="13" t="s">
        <v>29</v>
      </c>
      <c r="AX472" s="13" t="s">
        <v>73</v>
      </c>
      <c r="AY472" s="234" t="s">
        <v>133</v>
      </c>
    </row>
    <row r="473" s="13" customFormat="1">
      <c r="A473" s="13"/>
      <c r="B473" s="225"/>
      <c r="C473" s="226"/>
      <c r="D473" s="227" t="s">
        <v>141</v>
      </c>
      <c r="E473" s="228" t="s">
        <v>1</v>
      </c>
      <c r="F473" s="229" t="s">
        <v>311</v>
      </c>
      <c r="G473" s="226"/>
      <c r="H473" s="228" t="s">
        <v>1</v>
      </c>
      <c r="I473" s="226"/>
      <c r="J473" s="226"/>
      <c r="K473" s="226"/>
      <c r="L473" s="230"/>
      <c r="M473" s="231"/>
      <c r="N473" s="232"/>
      <c r="O473" s="232"/>
      <c r="P473" s="232"/>
      <c r="Q473" s="232"/>
      <c r="R473" s="232"/>
      <c r="S473" s="232"/>
      <c r="T473" s="23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4" t="s">
        <v>141</v>
      </c>
      <c r="AU473" s="234" t="s">
        <v>83</v>
      </c>
      <c r="AV473" s="13" t="s">
        <v>81</v>
      </c>
      <c r="AW473" s="13" t="s">
        <v>29</v>
      </c>
      <c r="AX473" s="13" t="s">
        <v>73</v>
      </c>
      <c r="AY473" s="234" t="s">
        <v>133</v>
      </c>
    </row>
    <row r="474" s="13" customFormat="1">
      <c r="A474" s="13"/>
      <c r="B474" s="225"/>
      <c r="C474" s="226"/>
      <c r="D474" s="227" t="s">
        <v>141</v>
      </c>
      <c r="E474" s="228" t="s">
        <v>1</v>
      </c>
      <c r="F474" s="229" t="s">
        <v>237</v>
      </c>
      <c r="G474" s="226"/>
      <c r="H474" s="228" t="s">
        <v>1</v>
      </c>
      <c r="I474" s="226"/>
      <c r="J474" s="226"/>
      <c r="K474" s="226"/>
      <c r="L474" s="230"/>
      <c r="M474" s="231"/>
      <c r="N474" s="232"/>
      <c r="O474" s="232"/>
      <c r="P474" s="232"/>
      <c r="Q474" s="232"/>
      <c r="R474" s="232"/>
      <c r="S474" s="232"/>
      <c r="T474" s="23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4" t="s">
        <v>141</v>
      </c>
      <c r="AU474" s="234" t="s">
        <v>83</v>
      </c>
      <c r="AV474" s="13" t="s">
        <v>81</v>
      </c>
      <c r="AW474" s="13" t="s">
        <v>29</v>
      </c>
      <c r="AX474" s="13" t="s">
        <v>73</v>
      </c>
      <c r="AY474" s="234" t="s">
        <v>133</v>
      </c>
    </row>
    <row r="475" s="13" customFormat="1">
      <c r="A475" s="13"/>
      <c r="B475" s="225"/>
      <c r="C475" s="226"/>
      <c r="D475" s="227" t="s">
        <v>141</v>
      </c>
      <c r="E475" s="228" t="s">
        <v>1</v>
      </c>
      <c r="F475" s="229" t="s">
        <v>312</v>
      </c>
      <c r="G475" s="226"/>
      <c r="H475" s="228" t="s">
        <v>1</v>
      </c>
      <c r="I475" s="226"/>
      <c r="J475" s="226"/>
      <c r="K475" s="226"/>
      <c r="L475" s="230"/>
      <c r="M475" s="231"/>
      <c r="N475" s="232"/>
      <c r="O475" s="232"/>
      <c r="P475" s="232"/>
      <c r="Q475" s="232"/>
      <c r="R475" s="232"/>
      <c r="S475" s="232"/>
      <c r="T475" s="23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34" t="s">
        <v>141</v>
      </c>
      <c r="AU475" s="234" t="s">
        <v>83</v>
      </c>
      <c r="AV475" s="13" t="s">
        <v>81</v>
      </c>
      <c r="AW475" s="13" t="s">
        <v>29</v>
      </c>
      <c r="AX475" s="13" t="s">
        <v>73</v>
      </c>
      <c r="AY475" s="234" t="s">
        <v>133</v>
      </c>
    </row>
    <row r="476" s="13" customFormat="1">
      <c r="A476" s="13"/>
      <c r="B476" s="225"/>
      <c r="C476" s="226"/>
      <c r="D476" s="227" t="s">
        <v>141</v>
      </c>
      <c r="E476" s="228" t="s">
        <v>1</v>
      </c>
      <c r="F476" s="229" t="s">
        <v>313</v>
      </c>
      <c r="G476" s="226"/>
      <c r="H476" s="228" t="s">
        <v>1</v>
      </c>
      <c r="I476" s="226"/>
      <c r="J476" s="226"/>
      <c r="K476" s="226"/>
      <c r="L476" s="230"/>
      <c r="M476" s="231"/>
      <c r="N476" s="232"/>
      <c r="O476" s="232"/>
      <c r="P476" s="232"/>
      <c r="Q476" s="232"/>
      <c r="R476" s="232"/>
      <c r="S476" s="232"/>
      <c r="T476" s="23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4" t="s">
        <v>141</v>
      </c>
      <c r="AU476" s="234" t="s">
        <v>83</v>
      </c>
      <c r="AV476" s="13" t="s">
        <v>81</v>
      </c>
      <c r="AW476" s="13" t="s">
        <v>29</v>
      </c>
      <c r="AX476" s="13" t="s">
        <v>73</v>
      </c>
      <c r="AY476" s="234" t="s">
        <v>133</v>
      </c>
    </row>
    <row r="477" s="13" customFormat="1">
      <c r="A477" s="13"/>
      <c r="B477" s="225"/>
      <c r="C477" s="226"/>
      <c r="D477" s="227" t="s">
        <v>141</v>
      </c>
      <c r="E477" s="228" t="s">
        <v>1</v>
      </c>
      <c r="F477" s="229" t="s">
        <v>414</v>
      </c>
      <c r="G477" s="226"/>
      <c r="H477" s="228" t="s">
        <v>1</v>
      </c>
      <c r="I477" s="226"/>
      <c r="J477" s="226"/>
      <c r="K477" s="226"/>
      <c r="L477" s="230"/>
      <c r="M477" s="231"/>
      <c r="N477" s="232"/>
      <c r="O477" s="232"/>
      <c r="P477" s="232"/>
      <c r="Q477" s="232"/>
      <c r="R477" s="232"/>
      <c r="S477" s="232"/>
      <c r="T477" s="23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4" t="s">
        <v>141</v>
      </c>
      <c r="AU477" s="234" t="s">
        <v>83</v>
      </c>
      <c r="AV477" s="13" t="s">
        <v>81</v>
      </c>
      <c r="AW477" s="13" t="s">
        <v>29</v>
      </c>
      <c r="AX477" s="13" t="s">
        <v>73</v>
      </c>
      <c r="AY477" s="234" t="s">
        <v>133</v>
      </c>
    </row>
    <row r="478" s="13" customFormat="1">
      <c r="A478" s="13"/>
      <c r="B478" s="225"/>
      <c r="C478" s="226"/>
      <c r="D478" s="227" t="s">
        <v>141</v>
      </c>
      <c r="E478" s="228" t="s">
        <v>1</v>
      </c>
      <c r="F478" s="229" t="s">
        <v>415</v>
      </c>
      <c r="G478" s="226"/>
      <c r="H478" s="228" t="s">
        <v>1</v>
      </c>
      <c r="I478" s="226"/>
      <c r="J478" s="226"/>
      <c r="K478" s="226"/>
      <c r="L478" s="230"/>
      <c r="M478" s="231"/>
      <c r="N478" s="232"/>
      <c r="O478" s="232"/>
      <c r="P478" s="232"/>
      <c r="Q478" s="232"/>
      <c r="R478" s="232"/>
      <c r="S478" s="232"/>
      <c r="T478" s="23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4" t="s">
        <v>141</v>
      </c>
      <c r="AU478" s="234" t="s">
        <v>83</v>
      </c>
      <c r="AV478" s="13" t="s">
        <v>81</v>
      </c>
      <c r="AW478" s="13" t="s">
        <v>29</v>
      </c>
      <c r="AX478" s="13" t="s">
        <v>73</v>
      </c>
      <c r="AY478" s="234" t="s">
        <v>133</v>
      </c>
    </row>
    <row r="479" s="13" customFormat="1">
      <c r="A479" s="13"/>
      <c r="B479" s="225"/>
      <c r="C479" s="226"/>
      <c r="D479" s="227" t="s">
        <v>141</v>
      </c>
      <c r="E479" s="228" t="s">
        <v>1</v>
      </c>
      <c r="F479" s="229" t="s">
        <v>448</v>
      </c>
      <c r="G479" s="226"/>
      <c r="H479" s="228" t="s">
        <v>1</v>
      </c>
      <c r="I479" s="226"/>
      <c r="J479" s="226"/>
      <c r="K479" s="226"/>
      <c r="L479" s="230"/>
      <c r="M479" s="231"/>
      <c r="N479" s="232"/>
      <c r="O479" s="232"/>
      <c r="P479" s="232"/>
      <c r="Q479" s="232"/>
      <c r="R479" s="232"/>
      <c r="S479" s="232"/>
      <c r="T479" s="23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34" t="s">
        <v>141</v>
      </c>
      <c r="AU479" s="234" t="s">
        <v>83</v>
      </c>
      <c r="AV479" s="13" t="s">
        <v>81</v>
      </c>
      <c r="AW479" s="13" t="s">
        <v>29</v>
      </c>
      <c r="AX479" s="13" t="s">
        <v>73</v>
      </c>
      <c r="AY479" s="234" t="s">
        <v>133</v>
      </c>
    </row>
    <row r="480" s="13" customFormat="1">
      <c r="A480" s="13"/>
      <c r="B480" s="225"/>
      <c r="C480" s="226"/>
      <c r="D480" s="227" t="s">
        <v>141</v>
      </c>
      <c r="E480" s="228" t="s">
        <v>1</v>
      </c>
      <c r="F480" s="229" t="s">
        <v>449</v>
      </c>
      <c r="G480" s="226"/>
      <c r="H480" s="228" t="s">
        <v>1</v>
      </c>
      <c r="I480" s="226"/>
      <c r="J480" s="226"/>
      <c r="K480" s="226"/>
      <c r="L480" s="230"/>
      <c r="M480" s="231"/>
      <c r="N480" s="232"/>
      <c r="O480" s="232"/>
      <c r="P480" s="232"/>
      <c r="Q480" s="232"/>
      <c r="R480" s="232"/>
      <c r="S480" s="232"/>
      <c r="T480" s="23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4" t="s">
        <v>141</v>
      </c>
      <c r="AU480" s="234" t="s">
        <v>83</v>
      </c>
      <c r="AV480" s="13" t="s">
        <v>81</v>
      </c>
      <c r="AW480" s="13" t="s">
        <v>29</v>
      </c>
      <c r="AX480" s="13" t="s">
        <v>73</v>
      </c>
      <c r="AY480" s="234" t="s">
        <v>133</v>
      </c>
    </row>
    <row r="481" s="13" customFormat="1">
      <c r="A481" s="13"/>
      <c r="B481" s="225"/>
      <c r="C481" s="226"/>
      <c r="D481" s="227" t="s">
        <v>141</v>
      </c>
      <c r="E481" s="228" t="s">
        <v>1</v>
      </c>
      <c r="F481" s="229" t="s">
        <v>450</v>
      </c>
      <c r="G481" s="226"/>
      <c r="H481" s="228" t="s">
        <v>1</v>
      </c>
      <c r="I481" s="226"/>
      <c r="J481" s="226"/>
      <c r="K481" s="226"/>
      <c r="L481" s="230"/>
      <c r="M481" s="231"/>
      <c r="N481" s="232"/>
      <c r="O481" s="232"/>
      <c r="P481" s="232"/>
      <c r="Q481" s="232"/>
      <c r="R481" s="232"/>
      <c r="S481" s="232"/>
      <c r="T481" s="23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4" t="s">
        <v>141</v>
      </c>
      <c r="AU481" s="234" t="s">
        <v>83</v>
      </c>
      <c r="AV481" s="13" t="s">
        <v>81</v>
      </c>
      <c r="AW481" s="13" t="s">
        <v>29</v>
      </c>
      <c r="AX481" s="13" t="s">
        <v>73</v>
      </c>
      <c r="AY481" s="234" t="s">
        <v>133</v>
      </c>
    </row>
    <row r="482" s="13" customFormat="1">
      <c r="A482" s="13"/>
      <c r="B482" s="225"/>
      <c r="C482" s="226"/>
      <c r="D482" s="227" t="s">
        <v>141</v>
      </c>
      <c r="E482" s="228" t="s">
        <v>1</v>
      </c>
      <c r="F482" s="229" t="s">
        <v>314</v>
      </c>
      <c r="G482" s="226"/>
      <c r="H482" s="228" t="s">
        <v>1</v>
      </c>
      <c r="I482" s="226"/>
      <c r="J482" s="226"/>
      <c r="K482" s="226"/>
      <c r="L482" s="230"/>
      <c r="M482" s="231"/>
      <c r="N482" s="232"/>
      <c r="O482" s="232"/>
      <c r="P482" s="232"/>
      <c r="Q482" s="232"/>
      <c r="R482" s="232"/>
      <c r="S482" s="232"/>
      <c r="T482" s="23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4" t="s">
        <v>141</v>
      </c>
      <c r="AU482" s="234" t="s">
        <v>83</v>
      </c>
      <c r="AV482" s="13" t="s">
        <v>81</v>
      </c>
      <c r="AW482" s="13" t="s">
        <v>29</v>
      </c>
      <c r="AX482" s="13" t="s">
        <v>73</v>
      </c>
      <c r="AY482" s="234" t="s">
        <v>133</v>
      </c>
    </row>
    <row r="483" s="13" customFormat="1">
      <c r="A483" s="13"/>
      <c r="B483" s="225"/>
      <c r="C483" s="226"/>
      <c r="D483" s="227" t="s">
        <v>141</v>
      </c>
      <c r="E483" s="228" t="s">
        <v>1</v>
      </c>
      <c r="F483" s="229" t="s">
        <v>315</v>
      </c>
      <c r="G483" s="226"/>
      <c r="H483" s="228" t="s">
        <v>1</v>
      </c>
      <c r="I483" s="226"/>
      <c r="J483" s="226"/>
      <c r="K483" s="226"/>
      <c r="L483" s="230"/>
      <c r="M483" s="231"/>
      <c r="N483" s="232"/>
      <c r="O483" s="232"/>
      <c r="P483" s="232"/>
      <c r="Q483" s="232"/>
      <c r="R483" s="232"/>
      <c r="S483" s="232"/>
      <c r="T483" s="23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4" t="s">
        <v>141</v>
      </c>
      <c r="AU483" s="234" t="s">
        <v>83</v>
      </c>
      <c r="AV483" s="13" t="s">
        <v>81</v>
      </c>
      <c r="AW483" s="13" t="s">
        <v>29</v>
      </c>
      <c r="AX483" s="13" t="s">
        <v>73</v>
      </c>
      <c r="AY483" s="234" t="s">
        <v>133</v>
      </c>
    </row>
    <row r="484" s="14" customFormat="1">
      <c r="A484" s="14"/>
      <c r="B484" s="235"/>
      <c r="C484" s="236"/>
      <c r="D484" s="227" t="s">
        <v>141</v>
      </c>
      <c r="E484" s="237" t="s">
        <v>1</v>
      </c>
      <c r="F484" s="238" t="s">
        <v>451</v>
      </c>
      <c r="G484" s="236"/>
      <c r="H484" s="239">
        <v>28.75</v>
      </c>
      <c r="I484" s="236"/>
      <c r="J484" s="236"/>
      <c r="K484" s="236"/>
      <c r="L484" s="240"/>
      <c r="M484" s="241"/>
      <c r="N484" s="242"/>
      <c r="O484" s="242"/>
      <c r="P484" s="242"/>
      <c r="Q484" s="242"/>
      <c r="R484" s="242"/>
      <c r="S484" s="242"/>
      <c r="T484" s="243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44" t="s">
        <v>141</v>
      </c>
      <c r="AU484" s="244" t="s">
        <v>83</v>
      </c>
      <c r="AV484" s="14" t="s">
        <v>83</v>
      </c>
      <c r="AW484" s="14" t="s">
        <v>29</v>
      </c>
      <c r="AX484" s="14" t="s">
        <v>73</v>
      </c>
      <c r="AY484" s="244" t="s">
        <v>133</v>
      </c>
    </row>
    <row r="485" s="14" customFormat="1">
      <c r="A485" s="14"/>
      <c r="B485" s="235"/>
      <c r="C485" s="236"/>
      <c r="D485" s="227" t="s">
        <v>141</v>
      </c>
      <c r="E485" s="237" t="s">
        <v>1</v>
      </c>
      <c r="F485" s="238" t="s">
        <v>452</v>
      </c>
      <c r="G485" s="236"/>
      <c r="H485" s="239">
        <v>28.75</v>
      </c>
      <c r="I485" s="236"/>
      <c r="J485" s="236"/>
      <c r="K485" s="236"/>
      <c r="L485" s="240"/>
      <c r="M485" s="241"/>
      <c r="N485" s="242"/>
      <c r="O485" s="242"/>
      <c r="P485" s="242"/>
      <c r="Q485" s="242"/>
      <c r="R485" s="242"/>
      <c r="S485" s="242"/>
      <c r="T485" s="243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44" t="s">
        <v>141</v>
      </c>
      <c r="AU485" s="244" t="s">
        <v>83</v>
      </c>
      <c r="AV485" s="14" t="s">
        <v>83</v>
      </c>
      <c r="AW485" s="14" t="s">
        <v>29</v>
      </c>
      <c r="AX485" s="14" t="s">
        <v>73</v>
      </c>
      <c r="AY485" s="244" t="s">
        <v>133</v>
      </c>
    </row>
    <row r="486" s="13" customFormat="1">
      <c r="A486" s="13"/>
      <c r="B486" s="225"/>
      <c r="C486" s="226"/>
      <c r="D486" s="227" t="s">
        <v>141</v>
      </c>
      <c r="E486" s="228" t="s">
        <v>1</v>
      </c>
      <c r="F486" s="229" t="s">
        <v>453</v>
      </c>
      <c r="G486" s="226"/>
      <c r="H486" s="228" t="s">
        <v>1</v>
      </c>
      <c r="I486" s="226"/>
      <c r="J486" s="226"/>
      <c r="K486" s="226"/>
      <c r="L486" s="230"/>
      <c r="M486" s="231"/>
      <c r="N486" s="232"/>
      <c r="O486" s="232"/>
      <c r="P486" s="232"/>
      <c r="Q486" s="232"/>
      <c r="R486" s="232"/>
      <c r="S486" s="232"/>
      <c r="T486" s="23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4" t="s">
        <v>141</v>
      </c>
      <c r="AU486" s="234" t="s">
        <v>83</v>
      </c>
      <c r="AV486" s="13" t="s">
        <v>81</v>
      </c>
      <c r="AW486" s="13" t="s">
        <v>29</v>
      </c>
      <c r="AX486" s="13" t="s">
        <v>73</v>
      </c>
      <c r="AY486" s="234" t="s">
        <v>133</v>
      </c>
    </row>
    <row r="487" s="14" customFormat="1">
      <c r="A487" s="14"/>
      <c r="B487" s="235"/>
      <c r="C487" s="236"/>
      <c r="D487" s="227" t="s">
        <v>141</v>
      </c>
      <c r="E487" s="237" t="s">
        <v>1</v>
      </c>
      <c r="F487" s="238" t="s">
        <v>454</v>
      </c>
      <c r="G487" s="236"/>
      <c r="H487" s="239">
        <v>2.7599999999999998</v>
      </c>
      <c r="I487" s="236"/>
      <c r="J487" s="236"/>
      <c r="K487" s="236"/>
      <c r="L487" s="240"/>
      <c r="M487" s="241"/>
      <c r="N487" s="242"/>
      <c r="O487" s="242"/>
      <c r="P487" s="242"/>
      <c r="Q487" s="242"/>
      <c r="R487" s="242"/>
      <c r="S487" s="242"/>
      <c r="T487" s="243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44" t="s">
        <v>141</v>
      </c>
      <c r="AU487" s="244" t="s">
        <v>83</v>
      </c>
      <c r="AV487" s="14" t="s">
        <v>83</v>
      </c>
      <c r="AW487" s="14" t="s">
        <v>29</v>
      </c>
      <c r="AX487" s="14" t="s">
        <v>73</v>
      </c>
      <c r="AY487" s="244" t="s">
        <v>133</v>
      </c>
    </row>
    <row r="488" s="14" customFormat="1">
      <c r="A488" s="14"/>
      <c r="B488" s="235"/>
      <c r="C488" s="236"/>
      <c r="D488" s="227" t="s">
        <v>141</v>
      </c>
      <c r="E488" s="237" t="s">
        <v>1</v>
      </c>
      <c r="F488" s="238" t="s">
        <v>455</v>
      </c>
      <c r="G488" s="236"/>
      <c r="H488" s="239">
        <v>2.7599999999999998</v>
      </c>
      <c r="I488" s="236"/>
      <c r="J488" s="236"/>
      <c r="K488" s="236"/>
      <c r="L488" s="240"/>
      <c r="M488" s="241"/>
      <c r="N488" s="242"/>
      <c r="O488" s="242"/>
      <c r="P488" s="242"/>
      <c r="Q488" s="242"/>
      <c r="R488" s="242"/>
      <c r="S488" s="242"/>
      <c r="T488" s="243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44" t="s">
        <v>141</v>
      </c>
      <c r="AU488" s="244" t="s">
        <v>83</v>
      </c>
      <c r="AV488" s="14" t="s">
        <v>83</v>
      </c>
      <c r="AW488" s="14" t="s">
        <v>29</v>
      </c>
      <c r="AX488" s="14" t="s">
        <v>73</v>
      </c>
      <c r="AY488" s="244" t="s">
        <v>133</v>
      </c>
    </row>
    <row r="489" s="14" customFormat="1">
      <c r="A489" s="14"/>
      <c r="B489" s="235"/>
      <c r="C489" s="236"/>
      <c r="D489" s="227" t="s">
        <v>141</v>
      </c>
      <c r="E489" s="237" t="s">
        <v>1</v>
      </c>
      <c r="F489" s="238" t="s">
        <v>456</v>
      </c>
      <c r="G489" s="236"/>
      <c r="H489" s="239">
        <v>4.3540000000000001</v>
      </c>
      <c r="I489" s="236"/>
      <c r="J489" s="236"/>
      <c r="K489" s="236"/>
      <c r="L489" s="240"/>
      <c r="M489" s="241"/>
      <c r="N489" s="242"/>
      <c r="O489" s="242"/>
      <c r="P489" s="242"/>
      <c r="Q489" s="242"/>
      <c r="R489" s="242"/>
      <c r="S489" s="242"/>
      <c r="T489" s="243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44" t="s">
        <v>141</v>
      </c>
      <c r="AU489" s="244" t="s">
        <v>83</v>
      </c>
      <c r="AV489" s="14" t="s">
        <v>83</v>
      </c>
      <c r="AW489" s="14" t="s">
        <v>29</v>
      </c>
      <c r="AX489" s="14" t="s">
        <v>73</v>
      </c>
      <c r="AY489" s="244" t="s">
        <v>133</v>
      </c>
    </row>
    <row r="490" s="14" customFormat="1">
      <c r="A490" s="14"/>
      <c r="B490" s="235"/>
      <c r="C490" s="236"/>
      <c r="D490" s="227" t="s">
        <v>141</v>
      </c>
      <c r="E490" s="237" t="s">
        <v>1</v>
      </c>
      <c r="F490" s="238" t="s">
        <v>457</v>
      </c>
      <c r="G490" s="236"/>
      <c r="H490" s="239">
        <v>9.8399999999999999</v>
      </c>
      <c r="I490" s="236"/>
      <c r="J490" s="236"/>
      <c r="K490" s="236"/>
      <c r="L490" s="240"/>
      <c r="M490" s="241"/>
      <c r="N490" s="242"/>
      <c r="O490" s="242"/>
      <c r="P490" s="242"/>
      <c r="Q490" s="242"/>
      <c r="R490" s="242"/>
      <c r="S490" s="242"/>
      <c r="T490" s="243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44" t="s">
        <v>141</v>
      </c>
      <c r="AU490" s="244" t="s">
        <v>83</v>
      </c>
      <c r="AV490" s="14" t="s">
        <v>83</v>
      </c>
      <c r="AW490" s="14" t="s">
        <v>29</v>
      </c>
      <c r="AX490" s="14" t="s">
        <v>73</v>
      </c>
      <c r="AY490" s="244" t="s">
        <v>133</v>
      </c>
    </row>
    <row r="491" s="14" customFormat="1">
      <c r="A491" s="14"/>
      <c r="B491" s="235"/>
      <c r="C491" s="236"/>
      <c r="D491" s="227" t="s">
        <v>141</v>
      </c>
      <c r="E491" s="237" t="s">
        <v>1</v>
      </c>
      <c r="F491" s="238" t="s">
        <v>458</v>
      </c>
      <c r="G491" s="236"/>
      <c r="H491" s="239">
        <v>1.8200000000000001</v>
      </c>
      <c r="I491" s="236"/>
      <c r="J491" s="236"/>
      <c r="K491" s="236"/>
      <c r="L491" s="240"/>
      <c r="M491" s="241"/>
      <c r="N491" s="242"/>
      <c r="O491" s="242"/>
      <c r="P491" s="242"/>
      <c r="Q491" s="242"/>
      <c r="R491" s="242"/>
      <c r="S491" s="242"/>
      <c r="T491" s="243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44" t="s">
        <v>141</v>
      </c>
      <c r="AU491" s="244" t="s">
        <v>83</v>
      </c>
      <c r="AV491" s="14" t="s">
        <v>83</v>
      </c>
      <c r="AW491" s="14" t="s">
        <v>29</v>
      </c>
      <c r="AX491" s="14" t="s">
        <v>73</v>
      </c>
      <c r="AY491" s="244" t="s">
        <v>133</v>
      </c>
    </row>
    <row r="492" s="14" customFormat="1">
      <c r="A492" s="14"/>
      <c r="B492" s="235"/>
      <c r="C492" s="236"/>
      <c r="D492" s="227" t="s">
        <v>141</v>
      </c>
      <c r="E492" s="237" t="s">
        <v>1</v>
      </c>
      <c r="F492" s="238" t="s">
        <v>459</v>
      </c>
      <c r="G492" s="236"/>
      <c r="H492" s="239">
        <v>1.52</v>
      </c>
      <c r="I492" s="236"/>
      <c r="J492" s="236"/>
      <c r="K492" s="236"/>
      <c r="L492" s="240"/>
      <c r="M492" s="241"/>
      <c r="N492" s="242"/>
      <c r="O492" s="242"/>
      <c r="P492" s="242"/>
      <c r="Q492" s="242"/>
      <c r="R492" s="242"/>
      <c r="S492" s="242"/>
      <c r="T492" s="243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44" t="s">
        <v>141</v>
      </c>
      <c r="AU492" s="244" t="s">
        <v>83</v>
      </c>
      <c r="AV492" s="14" t="s">
        <v>83</v>
      </c>
      <c r="AW492" s="14" t="s">
        <v>29</v>
      </c>
      <c r="AX492" s="14" t="s">
        <v>73</v>
      </c>
      <c r="AY492" s="244" t="s">
        <v>133</v>
      </c>
    </row>
    <row r="493" s="14" customFormat="1">
      <c r="A493" s="14"/>
      <c r="B493" s="235"/>
      <c r="C493" s="236"/>
      <c r="D493" s="227" t="s">
        <v>141</v>
      </c>
      <c r="E493" s="237" t="s">
        <v>1</v>
      </c>
      <c r="F493" s="238" t="s">
        <v>460</v>
      </c>
      <c r="G493" s="236"/>
      <c r="H493" s="239">
        <v>1.6319999999999999</v>
      </c>
      <c r="I493" s="236"/>
      <c r="J493" s="236"/>
      <c r="K493" s="236"/>
      <c r="L493" s="240"/>
      <c r="M493" s="241"/>
      <c r="N493" s="242"/>
      <c r="O493" s="242"/>
      <c r="P493" s="242"/>
      <c r="Q493" s="242"/>
      <c r="R493" s="242"/>
      <c r="S493" s="242"/>
      <c r="T493" s="243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44" t="s">
        <v>141</v>
      </c>
      <c r="AU493" s="244" t="s">
        <v>83</v>
      </c>
      <c r="AV493" s="14" t="s">
        <v>83</v>
      </c>
      <c r="AW493" s="14" t="s">
        <v>29</v>
      </c>
      <c r="AX493" s="14" t="s">
        <v>73</v>
      </c>
      <c r="AY493" s="244" t="s">
        <v>133</v>
      </c>
    </row>
    <row r="494" s="14" customFormat="1">
      <c r="A494" s="14"/>
      <c r="B494" s="235"/>
      <c r="C494" s="236"/>
      <c r="D494" s="227" t="s">
        <v>141</v>
      </c>
      <c r="E494" s="237" t="s">
        <v>1</v>
      </c>
      <c r="F494" s="238" t="s">
        <v>461</v>
      </c>
      <c r="G494" s="236"/>
      <c r="H494" s="239">
        <v>9.8399999999999999</v>
      </c>
      <c r="I494" s="236"/>
      <c r="J494" s="236"/>
      <c r="K494" s="236"/>
      <c r="L494" s="240"/>
      <c r="M494" s="241"/>
      <c r="N494" s="242"/>
      <c r="O494" s="242"/>
      <c r="P494" s="242"/>
      <c r="Q494" s="242"/>
      <c r="R494" s="242"/>
      <c r="S494" s="242"/>
      <c r="T494" s="243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44" t="s">
        <v>141</v>
      </c>
      <c r="AU494" s="244" t="s">
        <v>83</v>
      </c>
      <c r="AV494" s="14" t="s">
        <v>83</v>
      </c>
      <c r="AW494" s="14" t="s">
        <v>29</v>
      </c>
      <c r="AX494" s="14" t="s">
        <v>73</v>
      </c>
      <c r="AY494" s="244" t="s">
        <v>133</v>
      </c>
    </row>
    <row r="495" s="13" customFormat="1">
      <c r="A495" s="13"/>
      <c r="B495" s="225"/>
      <c r="C495" s="226"/>
      <c r="D495" s="227" t="s">
        <v>141</v>
      </c>
      <c r="E495" s="228" t="s">
        <v>1</v>
      </c>
      <c r="F495" s="229" t="s">
        <v>318</v>
      </c>
      <c r="G495" s="226"/>
      <c r="H495" s="228" t="s">
        <v>1</v>
      </c>
      <c r="I495" s="226"/>
      <c r="J495" s="226"/>
      <c r="K495" s="226"/>
      <c r="L495" s="230"/>
      <c r="M495" s="231"/>
      <c r="N495" s="232"/>
      <c r="O495" s="232"/>
      <c r="P495" s="232"/>
      <c r="Q495" s="232"/>
      <c r="R495" s="232"/>
      <c r="S495" s="232"/>
      <c r="T495" s="23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4" t="s">
        <v>141</v>
      </c>
      <c r="AU495" s="234" t="s">
        <v>83</v>
      </c>
      <c r="AV495" s="13" t="s">
        <v>81</v>
      </c>
      <c r="AW495" s="13" t="s">
        <v>29</v>
      </c>
      <c r="AX495" s="13" t="s">
        <v>73</v>
      </c>
      <c r="AY495" s="234" t="s">
        <v>133</v>
      </c>
    </row>
    <row r="496" s="14" customFormat="1">
      <c r="A496" s="14"/>
      <c r="B496" s="235"/>
      <c r="C496" s="236"/>
      <c r="D496" s="227" t="s">
        <v>141</v>
      </c>
      <c r="E496" s="237" t="s">
        <v>1</v>
      </c>
      <c r="F496" s="238" t="s">
        <v>462</v>
      </c>
      <c r="G496" s="236"/>
      <c r="H496" s="239">
        <v>9.1500000000000004</v>
      </c>
      <c r="I496" s="236"/>
      <c r="J496" s="236"/>
      <c r="K496" s="236"/>
      <c r="L496" s="240"/>
      <c r="M496" s="241"/>
      <c r="N496" s="242"/>
      <c r="O496" s="242"/>
      <c r="P496" s="242"/>
      <c r="Q496" s="242"/>
      <c r="R496" s="242"/>
      <c r="S496" s="242"/>
      <c r="T496" s="243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44" t="s">
        <v>141</v>
      </c>
      <c r="AU496" s="244" t="s">
        <v>83</v>
      </c>
      <c r="AV496" s="14" t="s">
        <v>83</v>
      </c>
      <c r="AW496" s="14" t="s">
        <v>29</v>
      </c>
      <c r="AX496" s="14" t="s">
        <v>73</v>
      </c>
      <c r="AY496" s="244" t="s">
        <v>133</v>
      </c>
    </row>
    <row r="497" s="14" customFormat="1">
      <c r="A497" s="14"/>
      <c r="B497" s="235"/>
      <c r="C497" s="236"/>
      <c r="D497" s="227" t="s">
        <v>141</v>
      </c>
      <c r="E497" s="237" t="s">
        <v>1</v>
      </c>
      <c r="F497" s="238" t="s">
        <v>463</v>
      </c>
      <c r="G497" s="236"/>
      <c r="H497" s="239">
        <v>11.32</v>
      </c>
      <c r="I497" s="236"/>
      <c r="J497" s="236"/>
      <c r="K497" s="236"/>
      <c r="L497" s="240"/>
      <c r="M497" s="241"/>
      <c r="N497" s="242"/>
      <c r="O497" s="242"/>
      <c r="P497" s="242"/>
      <c r="Q497" s="242"/>
      <c r="R497" s="242"/>
      <c r="S497" s="242"/>
      <c r="T497" s="243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4" t="s">
        <v>141</v>
      </c>
      <c r="AU497" s="244" t="s">
        <v>83</v>
      </c>
      <c r="AV497" s="14" t="s">
        <v>83</v>
      </c>
      <c r="AW497" s="14" t="s">
        <v>29</v>
      </c>
      <c r="AX497" s="14" t="s">
        <v>73</v>
      </c>
      <c r="AY497" s="244" t="s">
        <v>133</v>
      </c>
    </row>
    <row r="498" s="14" customFormat="1">
      <c r="A498" s="14"/>
      <c r="B498" s="235"/>
      <c r="C498" s="236"/>
      <c r="D498" s="227" t="s">
        <v>141</v>
      </c>
      <c r="E498" s="237" t="s">
        <v>1</v>
      </c>
      <c r="F498" s="238" t="s">
        <v>464</v>
      </c>
      <c r="G498" s="236"/>
      <c r="H498" s="239">
        <v>9.5800000000000001</v>
      </c>
      <c r="I498" s="236"/>
      <c r="J498" s="236"/>
      <c r="K498" s="236"/>
      <c r="L498" s="240"/>
      <c r="M498" s="241"/>
      <c r="N498" s="242"/>
      <c r="O498" s="242"/>
      <c r="P498" s="242"/>
      <c r="Q498" s="242"/>
      <c r="R498" s="242"/>
      <c r="S498" s="242"/>
      <c r="T498" s="243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44" t="s">
        <v>141</v>
      </c>
      <c r="AU498" s="244" t="s">
        <v>83</v>
      </c>
      <c r="AV498" s="14" t="s">
        <v>83</v>
      </c>
      <c r="AW498" s="14" t="s">
        <v>29</v>
      </c>
      <c r="AX498" s="14" t="s">
        <v>73</v>
      </c>
      <c r="AY498" s="244" t="s">
        <v>133</v>
      </c>
    </row>
    <row r="499" s="14" customFormat="1">
      <c r="A499" s="14"/>
      <c r="B499" s="235"/>
      <c r="C499" s="236"/>
      <c r="D499" s="227" t="s">
        <v>141</v>
      </c>
      <c r="E499" s="237" t="s">
        <v>1</v>
      </c>
      <c r="F499" s="238" t="s">
        <v>465</v>
      </c>
      <c r="G499" s="236"/>
      <c r="H499" s="239">
        <v>10.76</v>
      </c>
      <c r="I499" s="236"/>
      <c r="J499" s="236"/>
      <c r="K499" s="236"/>
      <c r="L499" s="240"/>
      <c r="M499" s="241"/>
      <c r="N499" s="242"/>
      <c r="O499" s="242"/>
      <c r="P499" s="242"/>
      <c r="Q499" s="242"/>
      <c r="R499" s="242"/>
      <c r="S499" s="242"/>
      <c r="T499" s="243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44" t="s">
        <v>141</v>
      </c>
      <c r="AU499" s="244" t="s">
        <v>83</v>
      </c>
      <c r="AV499" s="14" t="s">
        <v>83</v>
      </c>
      <c r="AW499" s="14" t="s">
        <v>29</v>
      </c>
      <c r="AX499" s="14" t="s">
        <v>73</v>
      </c>
      <c r="AY499" s="244" t="s">
        <v>133</v>
      </c>
    </row>
    <row r="500" s="15" customFormat="1">
      <c r="A500" s="15"/>
      <c r="B500" s="245"/>
      <c r="C500" s="246"/>
      <c r="D500" s="227" t="s">
        <v>141</v>
      </c>
      <c r="E500" s="247" t="s">
        <v>1</v>
      </c>
      <c r="F500" s="248" t="s">
        <v>146</v>
      </c>
      <c r="G500" s="246"/>
      <c r="H500" s="249">
        <v>132.83600000000001</v>
      </c>
      <c r="I500" s="246"/>
      <c r="J500" s="246"/>
      <c r="K500" s="246"/>
      <c r="L500" s="250"/>
      <c r="M500" s="251"/>
      <c r="N500" s="252"/>
      <c r="O500" s="252"/>
      <c r="P500" s="252"/>
      <c r="Q500" s="252"/>
      <c r="R500" s="252"/>
      <c r="S500" s="252"/>
      <c r="T500" s="253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T500" s="254" t="s">
        <v>141</v>
      </c>
      <c r="AU500" s="254" t="s">
        <v>83</v>
      </c>
      <c r="AV500" s="15" t="s">
        <v>139</v>
      </c>
      <c r="AW500" s="15" t="s">
        <v>29</v>
      </c>
      <c r="AX500" s="15" t="s">
        <v>81</v>
      </c>
      <c r="AY500" s="254" t="s">
        <v>133</v>
      </c>
    </row>
    <row r="501" s="2" customFormat="1" ht="24.15" customHeight="1">
      <c r="A501" s="33"/>
      <c r="B501" s="34"/>
      <c r="C501" s="265" t="s">
        <v>466</v>
      </c>
      <c r="D501" s="265" t="s">
        <v>189</v>
      </c>
      <c r="E501" s="266" t="s">
        <v>467</v>
      </c>
      <c r="F501" s="267" t="s">
        <v>468</v>
      </c>
      <c r="G501" s="268" t="s">
        <v>138</v>
      </c>
      <c r="H501" s="269">
        <v>0.84899999999999998</v>
      </c>
      <c r="I501" s="270">
        <v>40000</v>
      </c>
      <c r="J501" s="270">
        <f>ROUND(I501*H501,2)</f>
        <v>33960</v>
      </c>
      <c r="K501" s="271"/>
      <c r="L501" s="272"/>
      <c r="M501" s="273" t="s">
        <v>1</v>
      </c>
      <c r="N501" s="274" t="s">
        <v>38</v>
      </c>
      <c r="O501" s="221">
        <v>0</v>
      </c>
      <c r="P501" s="221">
        <f>O501*H501</f>
        <v>0</v>
      </c>
      <c r="Q501" s="221">
        <v>0.44</v>
      </c>
      <c r="R501" s="221">
        <f>Q501*H501</f>
        <v>0.37356</v>
      </c>
      <c r="S501" s="221">
        <v>0</v>
      </c>
      <c r="T501" s="222">
        <f>S501*H501</f>
        <v>0</v>
      </c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R501" s="223" t="s">
        <v>339</v>
      </c>
      <c r="AT501" s="223" t="s">
        <v>189</v>
      </c>
      <c r="AU501" s="223" t="s">
        <v>83</v>
      </c>
      <c r="AY501" s="18" t="s">
        <v>133</v>
      </c>
      <c r="BE501" s="224">
        <f>IF(N501="základní",J501,0)</f>
        <v>33960</v>
      </c>
      <c r="BF501" s="224">
        <f>IF(N501="snížená",J501,0)</f>
        <v>0</v>
      </c>
      <c r="BG501" s="224">
        <f>IF(N501="zákl. přenesená",J501,0)</f>
        <v>0</v>
      </c>
      <c r="BH501" s="224">
        <f>IF(N501="sníž. přenesená",J501,0)</f>
        <v>0</v>
      </c>
      <c r="BI501" s="224">
        <f>IF(N501="nulová",J501,0)</f>
        <v>0</v>
      </c>
      <c r="BJ501" s="18" t="s">
        <v>81</v>
      </c>
      <c r="BK501" s="224">
        <f>ROUND(I501*H501,2)</f>
        <v>33960</v>
      </c>
      <c r="BL501" s="18" t="s">
        <v>228</v>
      </c>
      <c r="BM501" s="223" t="s">
        <v>469</v>
      </c>
    </row>
    <row r="502" s="13" customFormat="1">
      <c r="A502" s="13"/>
      <c r="B502" s="225"/>
      <c r="C502" s="226"/>
      <c r="D502" s="227" t="s">
        <v>141</v>
      </c>
      <c r="E502" s="228" t="s">
        <v>1</v>
      </c>
      <c r="F502" s="229" t="s">
        <v>142</v>
      </c>
      <c r="G502" s="226"/>
      <c r="H502" s="228" t="s">
        <v>1</v>
      </c>
      <c r="I502" s="226"/>
      <c r="J502" s="226"/>
      <c r="K502" s="226"/>
      <c r="L502" s="230"/>
      <c r="M502" s="231"/>
      <c r="N502" s="232"/>
      <c r="O502" s="232"/>
      <c r="P502" s="232"/>
      <c r="Q502" s="232"/>
      <c r="R502" s="232"/>
      <c r="S502" s="232"/>
      <c r="T502" s="23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4" t="s">
        <v>141</v>
      </c>
      <c r="AU502" s="234" t="s">
        <v>83</v>
      </c>
      <c r="AV502" s="13" t="s">
        <v>81</v>
      </c>
      <c r="AW502" s="13" t="s">
        <v>29</v>
      </c>
      <c r="AX502" s="13" t="s">
        <v>73</v>
      </c>
      <c r="AY502" s="234" t="s">
        <v>133</v>
      </c>
    </row>
    <row r="503" s="13" customFormat="1">
      <c r="A503" s="13"/>
      <c r="B503" s="225"/>
      <c r="C503" s="226"/>
      <c r="D503" s="227" t="s">
        <v>141</v>
      </c>
      <c r="E503" s="228" t="s">
        <v>1</v>
      </c>
      <c r="F503" s="229" t="s">
        <v>182</v>
      </c>
      <c r="G503" s="226"/>
      <c r="H503" s="228" t="s">
        <v>1</v>
      </c>
      <c r="I503" s="226"/>
      <c r="J503" s="226"/>
      <c r="K503" s="226"/>
      <c r="L503" s="230"/>
      <c r="M503" s="231"/>
      <c r="N503" s="232"/>
      <c r="O503" s="232"/>
      <c r="P503" s="232"/>
      <c r="Q503" s="232"/>
      <c r="R503" s="232"/>
      <c r="S503" s="232"/>
      <c r="T503" s="23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4" t="s">
        <v>141</v>
      </c>
      <c r="AU503" s="234" t="s">
        <v>83</v>
      </c>
      <c r="AV503" s="13" t="s">
        <v>81</v>
      </c>
      <c r="AW503" s="13" t="s">
        <v>29</v>
      </c>
      <c r="AX503" s="13" t="s">
        <v>73</v>
      </c>
      <c r="AY503" s="234" t="s">
        <v>133</v>
      </c>
    </row>
    <row r="504" s="13" customFormat="1">
      <c r="A504" s="13"/>
      <c r="B504" s="225"/>
      <c r="C504" s="226"/>
      <c r="D504" s="227" t="s">
        <v>141</v>
      </c>
      <c r="E504" s="228" t="s">
        <v>1</v>
      </c>
      <c r="F504" s="229" t="s">
        <v>310</v>
      </c>
      <c r="G504" s="226"/>
      <c r="H504" s="228" t="s">
        <v>1</v>
      </c>
      <c r="I504" s="226"/>
      <c r="J504" s="226"/>
      <c r="K504" s="226"/>
      <c r="L504" s="230"/>
      <c r="M504" s="231"/>
      <c r="N504" s="232"/>
      <c r="O504" s="232"/>
      <c r="P504" s="232"/>
      <c r="Q504" s="232"/>
      <c r="R504" s="232"/>
      <c r="S504" s="232"/>
      <c r="T504" s="23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34" t="s">
        <v>141</v>
      </c>
      <c r="AU504" s="234" t="s">
        <v>83</v>
      </c>
      <c r="AV504" s="13" t="s">
        <v>81</v>
      </c>
      <c r="AW504" s="13" t="s">
        <v>29</v>
      </c>
      <c r="AX504" s="13" t="s">
        <v>73</v>
      </c>
      <c r="AY504" s="234" t="s">
        <v>133</v>
      </c>
    </row>
    <row r="505" s="13" customFormat="1">
      <c r="A505" s="13"/>
      <c r="B505" s="225"/>
      <c r="C505" s="226"/>
      <c r="D505" s="227" t="s">
        <v>141</v>
      </c>
      <c r="E505" s="228" t="s">
        <v>1</v>
      </c>
      <c r="F505" s="229" t="s">
        <v>311</v>
      </c>
      <c r="G505" s="226"/>
      <c r="H505" s="228" t="s">
        <v>1</v>
      </c>
      <c r="I505" s="226"/>
      <c r="J505" s="226"/>
      <c r="K505" s="226"/>
      <c r="L505" s="230"/>
      <c r="M505" s="231"/>
      <c r="N505" s="232"/>
      <c r="O505" s="232"/>
      <c r="P505" s="232"/>
      <c r="Q505" s="232"/>
      <c r="R505" s="232"/>
      <c r="S505" s="232"/>
      <c r="T505" s="23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34" t="s">
        <v>141</v>
      </c>
      <c r="AU505" s="234" t="s">
        <v>83</v>
      </c>
      <c r="AV505" s="13" t="s">
        <v>81</v>
      </c>
      <c r="AW505" s="13" t="s">
        <v>29</v>
      </c>
      <c r="AX505" s="13" t="s">
        <v>73</v>
      </c>
      <c r="AY505" s="234" t="s">
        <v>133</v>
      </c>
    </row>
    <row r="506" s="13" customFormat="1">
      <c r="A506" s="13"/>
      <c r="B506" s="225"/>
      <c r="C506" s="226"/>
      <c r="D506" s="227" t="s">
        <v>141</v>
      </c>
      <c r="E506" s="228" t="s">
        <v>1</v>
      </c>
      <c r="F506" s="229" t="s">
        <v>237</v>
      </c>
      <c r="G506" s="226"/>
      <c r="H506" s="228" t="s">
        <v>1</v>
      </c>
      <c r="I506" s="226"/>
      <c r="J506" s="226"/>
      <c r="K506" s="226"/>
      <c r="L506" s="230"/>
      <c r="M506" s="231"/>
      <c r="N506" s="232"/>
      <c r="O506" s="232"/>
      <c r="P506" s="232"/>
      <c r="Q506" s="232"/>
      <c r="R506" s="232"/>
      <c r="S506" s="232"/>
      <c r="T506" s="23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4" t="s">
        <v>141</v>
      </c>
      <c r="AU506" s="234" t="s">
        <v>83</v>
      </c>
      <c r="AV506" s="13" t="s">
        <v>81</v>
      </c>
      <c r="AW506" s="13" t="s">
        <v>29</v>
      </c>
      <c r="AX506" s="13" t="s">
        <v>73</v>
      </c>
      <c r="AY506" s="234" t="s">
        <v>133</v>
      </c>
    </row>
    <row r="507" s="13" customFormat="1">
      <c r="A507" s="13"/>
      <c r="B507" s="225"/>
      <c r="C507" s="226"/>
      <c r="D507" s="227" t="s">
        <v>141</v>
      </c>
      <c r="E507" s="228" t="s">
        <v>1</v>
      </c>
      <c r="F507" s="229" t="s">
        <v>312</v>
      </c>
      <c r="G507" s="226"/>
      <c r="H507" s="228" t="s">
        <v>1</v>
      </c>
      <c r="I507" s="226"/>
      <c r="J507" s="226"/>
      <c r="K507" s="226"/>
      <c r="L507" s="230"/>
      <c r="M507" s="231"/>
      <c r="N507" s="232"/>
      <c r="O507" s="232"/>
      <c r="P507" s="232"/>
      <c r="Q507" s="232"/>
      <c r="R507" s="232"/>
      <c r="S507" s="232"/>
      <c r="T507" s="23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4" t="s">
        <v>141</v>
      </c>
      <c r="AU507" s="234" t="s">
        <v>83</v>
      </c>
      <c r="AV507" s="13" t="s">
        <v>81</v>
      </c>
      <c r="AW507" s="13" t="s">
        <v>29</v>
      </c>
      <c r="AX507" s="13" t="s">
        <v>73</v>
      </c>
      <c r="AY507" s="234" t="s">
        <v>133</v>
      </c>
    </row>
    <row r="508" s="13" customFormat="1">
      <c r="A508" s="13"/>
      <c r="B508" s="225"/>
      <c r="C508" s="226"/>
      <c r="D508" s="227" t="s">
        <v>141</v>
      </c>
      <c r="E508" s="228" t="s">
        <v>1</v>
      </c>
      <c r="F508" s="229" t="s">
        <v>313</v>
      </c>
      <c r="G508" s="226"/>
      <c r="H508" s="228" t="s">
        <v>1</v>
      </c>
      <c r="I508" s="226"/>
      <c r="J508" s="226"/>
      <c r="K508" s="226"/>
      <c r="L508" s="230"/>
      <c r="M508" s="231"/>
      <c r="N508" s="232"/>
      <c r="O508" s="232"/>
      <c r="P508" s="232"/>
      <c r="Q508" s="232"/>
      <c r="R508" s="232"/>
      <c r="S508" s="232"/>
      <c r="T508" s="23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4" t="s">
        <v>141</v>
      </c>
      <c r="AU508" s="234" t="s">
        <v>83</v>
      </c>
      <c r="AV508" s="13" t="s">
        <v>81</v>
      </c>
      <c r="AW508" s="13" t="s">
        <v>29</v>
      </c>
      <c r="AX508" s="13" t="s">
        <v>73</v>
      </c>
      <c r="AY508" s="234" t="s">
        <v>133</v>
      </c>
    </row>
    <row r="509" s="13" customFormat="1">
      <c r="A509" s="13"/>
      <c r="B509" s="225"/>
      <c r="C509" s="226"/>
      <c r="D509" s="227" t="s">
        <v>141</v>
      </c>
      <c r="E509" s="228" t="s">
        <v>1</v>
      </c>
      <c r="F509" s="229" t="s">
        <v>314</v>
      </c>
      <c r="G509" s="226"/>
      <c r="H509" s="228" t="s">
        <v>1</v>
      </c>
      <c r="I509" s="226"/>
      <c r="J509" s="226"/>
      <c r="K509" s="226"/>
      <c r="L509" s="230"/>
      <c r="M509" s="231"/>
      <c r="N509" s="232"/>
      <c r="O509" s="232"/>
      <c r="P509" s="232"/>
      <c r="Q509" s="232"/>
      <c r="R509" s="232"/>
      <c r="S509" s="232"/>
      <c r="T509" s="23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4" t="s">
        <v>141</v>
      </c>
      <c r="AU509" s="234" t="s">
        <v>83</v>
      </c>
      <c r="AV509" s="13" t="s">
        <v>81</v>
      </c>
      <c r="AW509" s="13" t="s">
        <v>29</v>
      </c>
      <c r="AX509" s="13" t="s">
        <v>73</v>
      </c>
      <c r="AY509" s="234" t="s">
        <v>133</v>
      </c>
    </row>
    <row r="510" s="13" customFormat="1">
      <c r="A510" s="13"/>
      <c r="B510" s="225"/>
      <c r="C510" s="226"/>
      <c r="D510" s="227" t="s">
        <v>141</v>
      </c>
      <c r="E510" s="228" t="s">
        <v>1</v>
      </c>
      <c r="F510" s="229" t="s">
        <v>315</v>
      </c>
      <c r="G510" s="226"/>
      <c r="H510" s="228" t="s">
        <v>1</v>
      </c>
      <c r="I510" s="226"/>
      <c r="J510" s="226"/>
      <c r="K510" s="226"/>
      <c r="L510" s="230"/>
      <c r="M510" s="231"/>
      <c r="N510" s="232"/>
      <c r="O510" s="232"/>
      <c r="P510" s="232"/>
      <c r="Q510" s="232"/>
      <c r="R510" s="232"/>
      <c r="S510" s="232"/>
      <c r="T510" s="23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4" t="s">
        <v>141</v>
      </c>
      <c r="AU510" s="234" t="s">
        <v>83</v>
      </c>
      <c r="AV510" s="13" t="s">
        <v>81</v>
      </c>
      <c r="AW510" s="13" t="s">
        <v>29</v>
      </c>
      <c r="AX510" s="13" t="s">
        <v>73</v>
      </c>
      <c r="AY510" s="234" t="s">
        <v>133</v>
      </c>
    </row>
    <row r="511" s="14" customFormat="1">
      <c r="A511" s="14"/>
      <c r="B511" s="235"/>
      <c r="C511" s="236"/>
      <c r="D511" s="227" t="s">
        <v>141</v>
      </c>
      <c r="E511" s="237" t="s">
        <v>1</v>
      </c>
      <c r="F511" s="238" t="s">
        <v>470</v>
      </c>
      <c r="G511" s="236"/>
      <c r="H511" s="239">
        <v>0.159</v>
      </c>
      <c r="I511" s="236"/>
      <c r="J511" s="236"/>
      <c r="K511" s="236"/>
      <c r="L511" s="240"/>
      <c r="M511" s="241"/>
      <c r="N511" s="242"/>
      <c r="O511" s="242"/>
      <c r="P511" s="242"/>
      <c r="Q511" s="242"/>
      <c r="R511" s="242"/>
      <c r="S511" s="242"/>
      <c r="T511" s="243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44" t="s">
        <v>141</v>
      </c>
      <c r="AU511" s="244" t="s">
        <v>83</v>
      </c>
      <c r="AV511" s="14" t="s">
        <v>83</v>
      </c>
      <c r="AW511" s="14" t="s">
        <v>29</v>
      </c>
      <c r="AX511" s="14" t="s">
        <v>73</v>
      </c>
      <c r="AY511" s="244" t="s">
        <v>133</v>
      </c>
    </row>
    <row r="512" s="14" customFormat="1">
      <c r="A512" s="14"/>
      <c r="B512" s="235"/>
      <c r="C512" s="236"/>
      <c r="D512" s="227" t="s">
        <v>141</v>
      </c>
      <c r="E512" s="237" t="s">
        <v>1</v>
      </c>
      <c r="F512" s="238" t="s">
        <v>471</v>
      </c>
      <c r="G512" s="236"/>
      <c r="H512" s="239">
        <v>0.248</v>
      </c>
      <c r="I512" s="236"/>
      <c r="J512" s="236"/>
      <c r="K512" s="236"/>
      <c r="L512" s="240"/>
      <c r="M512" s="241"/>
      <c r="N512" s="242"/>
      <c r="O512" s="242"/>
      <c r="P512" s="242"/>
      <c r="Q512" s="242"/>
      <c r="R512" s="242"/>
      <c r="S512" s="242"/>
      <c r="T512" s="243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44" t="s">
        <v>141</v>
      </c>
      <c r="AU512" s="244" t="s">
        <v>83</v>
      </c>
      <c r="AV512" s="14" t="s">
        <v>83</v>
      </c>
      <c r="AW512" s="14" t="s">
        <v>29</v>
      </c>
      <c r="AX512" s="14" t="s">
        <v>73</v>
      </c>
      <c r="AY512" s="244" t="s">
        <v>133</v>
      </c>
    </row>
    <row r="513" s="13" customFormat="1">
      <c r="A513" s="13"/>
      <c r="B513" s="225"/>
      <c r="C513" s="226"/>
      <c r="D513" s="227" t="s">
        <v>141</v>
      </c>
      <c r="E513" s="228" t="s">
        <v>1</v>
      </c>
      <c r="F513" s="229" t="s">
        <v>453</v>
      </c>
      <c r="G513" s="226"/>
      <c r="H513" s="228" t="s">
        <v>1</v>
      </c>
      <c r="I513" s="226"/>
      <c r="J513" s="226"/>
      <c r="K513" s="226"/>
      <c r="L513" s="230"/>
      <c r="M513" s="231"/>
      <c r="N513" s="232"/>
      <c r="O513" s="232"/>
      <c r="P513" s="232"/>
      <c r="Q513" s="232"/>
      <c r="R513" s="232"/>
      <c r="S513" s="232"/>
      <c r="T513" s="23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34" t="s">
        <v>141</v>
      </c>
      <c r="AU513" s="234" t="s">
        <v>83</v>
      </c>
      <c r="AV513" s="13" t="s">
        <v>81</v>
      </c>
      <c r="AW513" s="13" t="s">
        <v>29</v>
      </c>
      <c r="AX513" s="13" t="s">
        <v>73</v>
      </c>
      <c r="AY513" s="234" t="s">
        <v>133</v>
      </c>
    </row>
    <row r="514" s="14" customFormat="1">
      <c r="A514" s="14"/>
      <c r="B514" s="235"/>
      <c r="C514" s="236"/>
      <c r="D514" s="227" t="s">
        <v>141</v>
      </c>
      <c r="E514" s="237" t="s">
        <v>1</v>
      </c>
      <c r="F514" s="238" t="s">
        <v>472</v>
      </c>
      <c r="G514" s="236"/>
      <c r="H514" s="239">
        <v>0.017000000000000001</v>
      </c>
      <c r="I514" s="236"/>
      <c r="J514" s="236"/>
      <c r="K514" s="236"/>
      <c r="L514" s="240"/>
      <c r="M514" s="241"/>
      <c r="N514" s="242"/>
      <c r="O514" s="242"/>
      <c r="P514" s="242"/>
      <c r="Q514" s="242"/>
      <c r="R514" s="242"/>
      <c r="S514" s="242"/>
      <c r="T514" s="243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44" t="s">
        <v>141</v>
      </c>
      <c r="AU514" s="244" t="s">
        <v>83</v>
      </c>
      <c r="AV514" s="14" t="s">
        <v>83</v>
      </c>
      <c r="AW514" s="14" t="s">
        <v>29</v>
      </c>
      <c r="AX514" s="14" t="s">
        <v>73</v>
      </c>
      <c r="AY514" s="244" t="s">
        <v>133</v>
      </c>
    </row>
    <row r="515" s="14" customFormat="1">
      <c r="A515" s="14"/>
      <c r="B515" s="235"/>
      <c r="C515" s="236"/>
      <c r="D515" s="227" t="s">
        <v>141</v>
      </c>
      <c r="E515" s="237" t="s">
        <v>1</v>
      </c>
      <c r="F515" s="238" t="s">
        <v>473</v>
      </c>
      <c r="G515" s="236"/>
      <c r="H515" s="239">
        <v>0.017000000000000001</v>
      </c>
      <c r="I515" s="236"/>
      <c r="J515" s="236"/>
      <c r="K515" s="236"/>
      <c r="L515" s="240"/>
      <c r="M515" s="241"/>
      <c r="N515" s="242"/>
      <c r="O515" s="242"/>
      <c r="P515" s="242"/>
      <c r="Q515" s="242"/>
      <c r="R515" s="242"/>
      <c r="S515" s="242"/>
      <c r="T515" s="243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44" t="s">
        <v>141</v>
      </c>
      <c r="AU515" s="244" t="s">
        <v>83</v>
      </c>
      <c r="AV515" s="14" t="s">
        <v>83</v>
      </c>
      <c r="AW515" s="14" t="s">
        <v>29</v>
      </c>
      <c r="AX515" s="14" t="s">
        <v>73</v>
      </c>
      <c r="AY515" s="244" t="s">
        <v>133</v>
      </c>
    </row>
    <row r="516" s="14" customFormat="1">
      <c r="A516" s="14"/>
      <c r="B516" s="235"/>
      <c r="C516" s="236"/>
      <c r="D516" s="227" t="s">
        <v>141</v>
      </c>
      <c r="E516" s="237" t="s">
        <v>1</v>
      </c>
      <c r="F516" s="238" t="s">
        <v>474</v>
      </c>
      <c r="G516" s="236"/>
      <c r="H516" s="239">
        <v>0.027</v>
      </c>
      <c r="I516" s="236"/>
      <c r="J516" s="236"/>
      <c r="K516" s="236"/>
      <c r="L516" s="240"/>
      <c r="M516" s="241"/>
      <c r="N516" s="242"/>
      <c r="O516" s="242"/>
      <c r="P516" s="242"/>
      <c r="Q516" s="242"/>
      <c r="R516" s="242"/>
      <c r="S516" s="242"/>
      <c r="T516" s="243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244" t="s">
        <v>141</v>
      </c>
      <c r="AU516" s="244" t="s">
        <v>83</v>
      </c>
      <c r="AV516" s="14" t="s">
        <v>83</v>
      </c>
      <c r="AW516" s="14" t="s">
        <v>29</v>
      </c>
      <c r="AX516" s="14" t="s">
        <v>73</v>
      </c>
      <c r="AY516" s="244" t="s">
        <v>133</v>
      </c>
    </row>
    <row r="517" s="14" customFormat="1">
      <c r="A517" s="14"/>
      <c r="B517" s="235"/>
      <c r="C517" s="236"/>
      <c r="D517" s="227" t="s">
        <v>141</v>
      </c>
      <c r="E517" s="237" t="s">
        <v>1</v>
      </c>
      <c r="F517" s="238" t="s">
        <v>475</v>
      </c>
      <c r="G517" s="236"/>
      <c r="H517" s="239">
        <v>0.062</v>
      </c>
      <c r="I517" s="236"/>
      <c r="J517" s="236"/>
      <c r="K517" s="236"/>
      <c r="L517" s="240"/>
      <c r="M517" s="241"/>
      <c r="N517" s="242"/>
      <c r="O517" s="242"/>
      <c r="P517" s="242"/>
      <c r="Q517" s="242"/>
      <c r="R517" s="242"/>
      <c r="S517" s="242"/>
      <c r="T517" s="243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44" t="s">
        <v>141</v>
      </c>
      <c r="AU517" s="244" t="s">
        <v>83</v>
      </c>
      <c r="AV517" s="14" t="s">
        <v>83</v>
      </c>
      <c r="AW517" s="14" t="s">
        <v>29</v>
      </c>
      <c r="AX517" s="14" t="s">
        <v>73</v>
      </c>
      <c r="AY517" s="244" t="s">
        <v>133</v>
      </c>
    </row>
    <row r="518" s="14" customFormat="1">
      <c r="A518" s="14"/>
      <c r="B518" s="235"/>
      <c r="C518" s="236"/>
      <c r="D518" s="227" t="s">
        <v>141</v>
      </c>
      <c r="E518" s="237" t="s">
        <v>1</v>
      </c>
      <c r="F518" s="238" t="s">
        <v>476</v>
      </c>
      <c r="G518" s="236"/>
      <c r="H518" s="239">
        <v>0.010999999999999999</v>
      </c>
      <c r="I518" s="236"/>
      <c r="J518" s="236"/>
      <c r="K518" s="236"/>
      <c r="L518" s="240"/>
      <c r="M518" s="241"/>
      <c r="N518" s="242"/>
      <c r="O518" s="242"/>
      <c r="P518" s="242"/>
      <c r="Q518" s="242"/>
      <c r="R518" s="242"/>
      <c r="S518" s="242"/>
      <c r="T518" s="243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44" t="s">
        <v>141</v>
      </c>
      <c r="AU518" s="244" t="s">
        <v>83</v>
      </c>
      <c r="AV518" s="14" t="s">
        <v>83</v>
      </c>
      <c r="AW518" s="14" t="s">
        <v>29</v>
      </c>
      <c r="AX518" s="14" t="s">
        <v>73</v>
      </c>
      <c r="AY518" s="244" t="s">
        <v>133</v>
      </c>
    </row>
    <row r="519" s="14" customFormat="1">
      <c r="A519" s="14"/>
      <c r="B519" s="235"/>
      <c r="C519" s="236"/>
      <c r="D519" s="227" t="s">
        <v>141</v>
      </c>
      <c r="E519" s="237" t="s">
        <v>1</v>
      </c>
      <c r="F519" s="238" t="s">
        <v>477</v>
      </c>
      <c r="G519" s="236"/>
      <c r="H519" s="239">
        <v>0.01</v>
      </c>
      <c r="I519" s="236"/>
      <c r="J519" s="236"/>
      <c r="K519" s="236"/>
      <c r="L519" s="240"/>
      <c r="M519" s="241"/>
      <c r="N519" s="242"/>
      <c r="O519" s="242"/>
      <c r="P519" s="242"/>
      <c r="Q519" s="242"/>
      <c r="R519" s="242"/>
      <c r="S519" s="242"/>
      <c r="T519" s="243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44" t="s">
        <v>141</v>
      </c>
      <c r="AU519" s="244" t="s">
        <v>83</v>
      </c>
      <c r="AV519" s="14" t="s">
        <v>83</v>
      </c>
      <c r="AW519" s="14" t="s">
        <v>29</v>
      </c>
      <c r="AX519" s="14" t="s">
        <v>73</v>
      </c>
      <c r="AY519" s="244" t="s">
        <v>133</v>
      </c>
    </row>
    <row r="520" s="14" customFormat="1">
      <c r="A520" s="14"/>
      <c r="B520" s="235"/>
      <c r="C520" s="236"/>
      <c r="D520" s="227" t="s">
        <v>141</v>
      </c>
      <c r="E520" s="237" t="s">
        <v>1</v>
      </c>
      <c r="F520" s="238" t="s">
        <v>478</v>
      </c>
      <c r="G520" s="236"/>
      <c r="H520" s="239">
        <v>0.01</v>
      </c>
      <c r="I520" s="236"/>
      <c r="J520" s="236"/>
      <c r="K520" s="236"/>
      <c r="L520" s="240"/>
      <c r="M520" s="241"/>
      <c r="N520" s="242"/>
      <c r="O520" s="242"/>
      <c r="P520" s="242"/>
      <c r="Q520" s="242"/>
      <c r="R520" s="242"/>
      <c r="S520" s="242"/>
      <c r="T520" s="243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44" t="s">
        <v>141</v>
      </c>
      <c r="AU520" s="244" t="s">
        <v>83</v>
      </c>
      <c r="AV520" s="14" t="s">
        <v>83</v>
      </c>
      <c r="AW520" s="14" t="s">
        <v>29</v>
      </c>
      <c r="AX520" s="14" t="s">
        <v>73</v>
      </c>
      <c r="AY520" s="244" t="s">
        <v>133</v>
      </c>
    </row>
    <row r="521" s="14" customFormat="1">
      <c r="A521" s="14"/>
      <c r="B521" s="235"/>
      <c r="C521" s="236"/>
      <c r="D521" s="227" t="s">
        <v>141</v>
      </c>
      <c r="E521" s="237" t="s">
        <v>1</v>
      </c>
      <c r="F521" s="238" t="s">
        <v>479</v>
      </c>
      <c r="G521" s="236"/>
      <c r="H521" s="239">
        <v>0.062</v>
      </c>
      <c r="I521" s="236"/>
      <c r="J521" s="236"/>
      <c r="K521" s="236"/>
      <c r="L521" s="240"/>
      <c r="M521" s="241"/>
      <c r="N521" s="242"/>
      <c r="O521" s="242"/>
      <c r="P521" s="242"/>
      <c r="Q521" s="242"/>
      <c r="R521" s="242"/>
      <c r="S521" s="242"/>
      <c r="T521" s="243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44" t="s">
        <v>141</v>
      </c>
      <c r="AU521" s="244" t="s">
        <v>83</v>
      </c>
      <c r="AV521" s="14" t="s">
        <v>83</v>
      </c>
      <c r="AW521" s="14" t="s">
        <v>29</v>
      </c>
      <c r="AX521" s="14" t="s">
        <v>73</v>
      </c>
      <c r="AY521" s="244" t="s">
        <v>133</v>
      </c>
    </row>
    <row r="522" s="13" customFormat="1">
      <c r="A522" s="13"/>
      <c r="B522" s="225"/>
      <c r="C522" s="226"/>
      <c r="D522" s="227" t="s">
        <v>141</v>
      </c>
      <c r="E522" s="228" t="s">
        <v>1</v>
      </c>
      <c r="F522" s="229" t="s">
        <v>318</v>
      </c>
      <c r="G522" s="226"/>
      <c r="H522" s="228" t="s">
        <v>1</v>
      </c>
      <c r="I522" s="226"/>
      <c r="J522" s="226"/>
      <c r="K522" s="226"/>
      <c r="L522" s="230"/>
      <c r="M522" s="231"/>
      <c r="N522" s="232"/>
      <c r="O522" s="232"/>
      <c r="P522" s="232"/>
      <c r="Q522" s="232"/>
      <c r="R522" s="232"/>
      <c r="S522" s="232"/>
      <c r="T522" s="23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34" t="s">
        <v>141</v>
      </c>
      <c r="AU522" s="234" t="s">
        <v>83</v>
      </c>
      <c r="AV522" s="13" t="s">
        <v>81</v>
      </c>
      <c r="AW522" s="13" t="s">
        <v>29</v>
      </c>
      <c r="AX522" s="13" t="s">
        <v>73</v>
      </c>
      <c r="AY522" s="234" t="s">
        <v>133</v>
      </c>
    </row>
    <row r="523" s="14" customFormat="1">
      <c r="A523" s="14"/>
      <c r="B523" s="235"/>
      <c r="C523" s="236"/>
      <c r="D523" s="227" t="s">
        <v>141</v>
      </c>
      <c r="E523" s="237" t="s">
        <v>1</v>
      </c>
      <c r="F523" s="238" t="s">
        <v>480</v>
      </c>
      <c r="G523" s="236"/>
      <c r="H523" s="239">
        <v>0.069000000000000006</v>
      </c>
      <c r="I523" s="236"/>
      <c r="J523" s="236"/>
      <c r="K523" s="236"/>
      <c r="L523" s="240"/>
      <c r="M523" s="241"/>
      <c r="N523" s="242"/>
      <c r="O523" s="242"/>
      <c r="P523" s="242"/>
      <c r="Q523" s="242"/>
      <c r="R523" s="242"/>
      <c r="S523" s="242"/>
      <c r="T523" s="243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44" t="s">
        <v>141</v>
      </c>
      <c r="AU523" s="244" t="s">
        <v>83</v>
      </c>
      <c r="AV523" s="14" t="s">
        <v>83</v>
      </c>
      <c r="AW523" s="14" t="s">
        <v>29</v>
      </c>
      <c r="AX523" s="14" t="s">
        <v>73</v>
      </c>
      <c r="AY523" s="244" t="s">
        <v>133</v>
      </c>
    </row>
    <row r="524" s="14" customFormat="1">
      <c r="A524" s="14"/>
      <c r="B524" s="235"/>
      <c r="C524" s="236"/>
      <c r="D524" s="227" t="s">
        <v>141</v>
      </c>
      <c r="E524" s="237" t="s">
        <v>1</v>
      </c>
      <c r="F524" s="238" t="s">
        <v>481</v>
      </c>
      <c r="G524" s="236"/>
      <c r="H524" s="239">
        <v>0.057000000000000002</v>
      </c>
      <c r="I524" s="236"/>
      <c r="J524" s="236"/>
      <c r="K524" s="236"/>
      <c r="L524" s="240"/>
      <c r="M524" s="241"/>
      <c r="N524" s="242"/>
      <c r="O524" s="242"/>
      <c r="P524" s="242"/>
      <c r="Q524" s="242"/>
      <c r="R524" s="242"/>
      <c r="S524" s="242"/>
      <c r="T524" s="243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44" t="s">
        <v>141</v>
      </c>
      <c r="AU524" s="244" t="s">
        <v>83</v>
      </c>
      <c r="AV524" s="14" t="s">
        <v>83</v>
      </c>
      <c r="AW524" s="14" t="s">
        <v>29</v>
      </c>
      <c r="AX524" s="14" t="s">
        <v>73</v>
      </c>
      <c r="AY524" s="244" t="s">
        <v>133</v>
      </c>
    </row>
    <row r="525" s="14" customFormat="1">
      <c r="A525" s="14"/>
      <c r="B525" s="235"/>
      <c r="C525" s="236"/>
      <c r="D525" s="227" t="s">
        <v>141</v>
      </c>
      <c r="E525" s="237" t="s">
        <v>1</v>
      </c>
      <c r="F525" s="238" t="s">
        <v>482</v>
      </c>
      <c r="G525" s="236"/>
      <c r="H525" s="239">
        <v>0</v>
      </c>
      <c r="I525" s="236"/>
      <c r="J525" s="236"/>
      <c r="K525" s="236"/>
      <c r="L525" s="240"/>
      <c r="M525" s="241"/>
      <c r="N525" s="242"/>
      <c r="O525" s="242"/>
      <c r="P525" s="242"/>
      <c r="Q525" s="242"/>
      <c r="R525" s="242"/>
      <c r="S525" s="242"/>
      <c r="T525" s="243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44" t="s">
        <v>141</v>
      </c>
      <c r="AU525" s="244" t="s">
        <v>83</v>
      </c>
      <c r="AV525" s="14" t="s">
        <v>83</v>
      </c>
      <c r="AW525" s="14" t="s">
        <v>29</v>
      </c>
      <c r="AX525" s="14" t="s">
        <v>73</v>
      </c>
      <c r="AY525" s="244" t="s">
        <v>133</v>
      </c>
    </row>
    <row r="526" s="14" customFormat="1">
      <c r="A526" s="14"/>
      <c r="B526" s="235"/>
      <c r="C526" s="236"/>
      <c r="D526" s="227" t="s">
        <v>141</v>
      </c>
      <c r="E526" s="237" t="s">
        <v>1</v>
      </c>
      <c r="F526" s="238" t="s">
        <v>483</v>
      </c>
      <c r="G526" s="236"/>
      <c r="H526" s="239">
        <v>0.10000000000000001</v>
      </c>
      <c r="I526" s="236"/>
      <c r="J526" s="236"/>
      <c r="K526" s="236"/>
      <c r="L526" s="240"/>
      <c r="M526" s="241"/>
      <c r="N526" s="242"/>
      <c r="O526" s="242"/>
      <c r="P526" s="242"/>
      <c r="Q526" s="242"/>
      <c r="R526" s="242"/>
      <c r="S526" s="242"/>
      <c r="T526" s="243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44" t="s">
        <v>141</v>
      </c>
      <c r="AU526" s="244" t="s">
        <v>83</v>
      </c>
      <c r="AV526" s="14" t="s">
        <v>83</v>
      </c>
      <c r="AW526" s="14" t="s">
        <v>29</v>
      </c>
      <c r="AX526" s="14" t="s">
        <v>73</v>
      </c>
      <c r="AY526" s="244" t="s">
        <v>133</v>
      </c>
    </row>
    <row r="527" s="15" customFormat="1">
      <c r="A527" s="15"/>
      <c r="B527" s="245"/>
      <c r="C527" s="246"/>
      <c r="D527" s="227" t="s">
        <v>141</v>
      </c>
      <c r="E527" s="247" t="s">
        <v>1</v>
      </c>
      <c r="F527" s="248" t="s">
        <v>146</v>
      </c>
      <c r="G527" s="246"/>
      <c r="H527" s="249">
        <v>0.84899999999999998</v>
      </c>
      <c r="I527" s="246"/>
      <c r="J527" s="246"/>
      <c r="K527" s="246"/>
      <c r="L527" s="250"/>
      <c r="M527" s="251"/>
      <c r="N527" s="252"/>
      <c r="O527" s="252"/>
      <c r="P527" s="252"/>
      <c r="Q527" s="252"/>
      <c r="R527" s="252"/>
      <c r="S527" s="252"/>
      <c r="T527" s="253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T527" s="254" t="s">
        <v>141</v>
      </c>
      <c r="AU527" s="254" t="s">
        <v>83</v>
      </c>
      <c r="AV527" s="15" t="s">
        <v>139</v>
      </c>
      <c r="AW527" s="15" t="s">
        <v>29</v>
      </c>
      <c r="AX527" s="15" t="s">
        <v>81</v>
      </c>
      <c r="AY527" s="254" t="s">
        <v>133</v>
      </c>
    </row>
    <row r="528" s="2" customFormat="1" ht="16.5" customHeight="1">
      <c r="A528" s="33"/>
      <c r="B528" s="34"/>
      <c r="C528" s="265" t="s">
        <v>484</v>
      </c>
      <c r="D528" s="265" t="s">
        <v>189</v>
      </c>
      <c r="E528" s="266" t="s">
        <v>485</v>
      </c>
      <c r="F528" s="267" t="s">
        <v>486</v>
      </c>
      <c r="G528" s="268" t="s">
        <v>138</v>
      </c>
      <c r="H528" s="269">
        <v>0.024</v>
      </c>
      <c r="I528" s="270">
        <v>25400</v>
      </c>
      <c r="J528" s="270">
        <f>ROUND(I528*H528,2)</f>
        <v>609.60000000000002</v>
      </c>
      <c r="K528" s="271"/>
      <c r="L528" s="272"/>
      <c r="M528" s="273" t="s">
        <v>1</v>
      </c>
      <c r="N528" s="274" t="s">
        <v>38</v>
      </c>
      <c r="O528" s="221">
        <v>0</v>
      </c>
      <c r="P528" s="221">
        <f>O528*H528</f>
        <v>0</v>
      </c>
      <c r="Q528" s="221">
        <v>0.75</v>
      </c>
      <c r="R528" s="221">
        <f>Q528*H528</f>
        <v>0.018000000000000002</v>
      </c>
      <c r="S528" s="221">
        <v>0</v>
      </c>
      <c r="T528" s="222">
        <f>S528*H528</f>
        <v>0</v>
      </c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R528" s="223" t="s">
        <v>339</v>
      </c>
      <c r="AT528" s="223" t="s">
        <v>189</v>
      </c>
      <c r="AU528" s="223" t="s">
        <v>83</v>
      </c>
      <c r="AY528" s="18" t="s">
        <v>133</v>
      </c>
      <c r="BE528" s="224">
        <f>IF(N528="základní",J528,0)</f>
        <v>609.60000000000002</v>
      </c>
      <c r="BF528" s="224">
        <f>IF(N528="snížená",J528,0)</f>
        <v>0</v>
      </c>
      <c r="BG528" s="224">
        <f>IF(N528="zákl. přenesená",J528,0)</f>
        <v>0</v>
      </c>
      <c r="BH528" s="224">
        <f>IF(N528="sníž. přenesená",J528,0)</f>
        <v>0</v>
      </c>
      <c r="BI528" s="224">
        <f>IF(N528="nulová",J528,0)</f>
        <v>0</v>
      </c>
      <c r="BJ528" s="18" t="s">
        <v>81</v>
      </c>
      <c r="BK528" s="224">
        <f>ROUND(I528*H528,2)</f>
        <v>609.60000000000002</v>
      </c>
      <c r="BL528" s="18" t="s">
        <v>228</v>
      </c>
      <c r="BM528" s="223" t="s">
        <v>487</v>
      </c>
    </row>
    <row r="529" s="13" customFormat="1">
      <c r="A529" s="13"/>
      <c r="B529" s="225"/>
      <c r="C529" s="226"/>
      <c r="D529" s="227" t="s">
        <v>141</v>
      </c>
      <c r="E529" s="228" t="s">
        <v>1</v>
      </c>
      <c r="F529" s="229" t="s">
        <v>142</v>
      </c>
      <c r="G529" s="226"/>
      <c r="H529" s="228" t="s">
        <v>1</v>
      </c>
      <c r="I529" s="226"/>
      <c r="J529" s="226"/>
      <c r="K529" s="226"/>
      <c r="L529" s="230"/>
      <c r="M529" s="231"/>
      <c r="N529" s="232"/>
      <c r="O529" s="232"/>
      <c r="P529" s="232"/>
      <c r="Q529" s="232"/>
      <c r="R529" s="232"/>
      <c r="S529" s="232"/>
      <c r="T529" s="23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4" t="s">
        <v>141</v>
      </c>
      <c r="AU529" s="234" t="s">
        <v>83</v>
      </c>
      <c r="AV529" s="13" t="s">
        <v>81</v>
      </c>
      <c r="AW529" s="13" t="s">
        <v>29</v>
      </c>
      <c r="AX529" s="13" t="s">
        <v>73</v>
      </c>
      <c r="AY529" s="234" t="s">
        <v>133</v>
      </c>
    </row>
    <row r="530" s="13" customFormat="1">
      <c r="A530" s="13"/>
      <c r="B530" s="225"/>
      <c r="C530" s="226"/>
      <c r="D530" s="227" t="s">
        <v>141</v>
      </c>
      <c r="E530" s="228" t="s">
        <v>1</v>
      </c>
      <c r="F530" s="229" t="s">
        <v>182</v>
      </c>
      <c r="G530" s="226"/>
      <c r="H530" s="228" t="s">
        <v>1</v>
      </c>
      <c r="I530" s="226"/>
      <c r="J530" s="226"/>
      <c r="K530" s="226"/>
      <c r="L530" s="230"/>
      <c r="M530" s="231"/>
      <c r="N530" s="232"/>
      <c r="O530" s="232"/>
      <c r="P530" s="232"/>
      <c r="Q530" s="232"/>
      <c r="R530" s="232"/>
      <c r="S530" s="232"/>
      <c r="T530" s="23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34" t="s">
        <v>141</v>
      </c>
      <c r="AU530" s="234" t="s">
        <v>83</v>
      </c>
      <c r="AV530" s="13" t="s">
        <v>81</v>
      </c>
      <c r="AW530" s="13" t="s">
        <v>29</v>
      </c>
      <c r="AX530" s="13" t="s">
        <v>73</v>
      </c>
      <c r="AY530" s="234" t="s">
        <v>133</v>
      </c>
    </row>
    <row r="531" s="13" customFormat="1">
      <c r="A531" s="13"/>
      <c r="B531" s="225"/>
      <c r="C531" s="226"/>
      <c r="D531" s="227" t="s">
        <v>141</v>
      </c>
      <c r="E531" s="228" t="s">
        <v>1</v>
      </c>
      <c r="F531" s="229" t="s">
        <v>310</v>
      </c>
      <c r="G531" s="226"/>
      <c r="H531" s="228" t="s">
        <v>1</v>
      </c>
      <c r="I531" s="226"/>
      <c r="J531" s="226"/>
      <c r="K531" s="226"/>
      <c r="L531" s="230"/>
      <c r="M531" s="231"/>
      <c r="N531" s="232"/>
      <c r="O531" s="232"/>
      <c r="P531" s="232"/>
      <c r="Q531" s="232"/>
      <c r="R531" s="232"/>
      <c r="S531" s="232"/>
      <c r="T531" s="23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34" t="s">
        <v>141</v>
      </c>
      <c r="AU531" s="234" t="s">
        <v>83</v>
      </c>
      <c r="AV531" s="13" t="s">
        <v>81</v>
      </c>
      <c r="AW531" s="13" t="s">
        <v>29</v>
      </c>
      <c r="AX531" s="13" t="s">
        <v>73</v>
      </c>
      <c r="AY531" s="234" t="s">
        <v>133</v>
      </c>
    </row>
    <row r="532" s="13" customFormat="1">
      <c r="A532" s="13"/>
      <c r="B532" s="225"/>
      <c r="C532" s="226"/>
      <c r="D532" s="227" t="s">
        <v>141</v>
      </c>
      <c r="E532" s="228" t="s">
        <v>1</v>
      </c>
      <c r="F532" s="229" t="s">
        <v>311</v>
      </c>
      <c r="G532" s="226"/>
      <c r="H532" s="228" t="s">
        <v>1</v>
      </c>
      <c r="I532" s="226"/>
      <c r="J532" s="226"/>
      <c r="K532" s="226"/>
      <c r="L532" s="230"/>
      <c r="M532" s="231"/>
      <c r="N532" s="232"/>
      <c r="O532" s="232"/>
      <c r="P532" s="232"/>
      <c r="Q532" s="232"/>
      <c r="R532" s="232"/>
      <c r="S532" s="232"/>
      <c r="T532" s="23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34" t="s">
        <v>141</v>
      </c>
      <c r="AU532" s="234" t="s">
        <v>83</v>
      </c>
      <c r="AV532" s="13" t="s">
        <v>81</v>
      </c>
      <c r="AW532" s="13" t="s">
        <v>29</v>
      </c>
      <c r="AX532" s="13" t="s">
        <v>73</v>
      </c>
      <c r="AY532" s="234" t="s">
        <v>133</v>
      </c>
    </row>
    <row r="533" s="13" customFormat="1">
      <c r="A533" s="13"/>
      <c r="B533" s="225"/>
      <c r="C533" s="226"/>
      <c r="D533" s="227" t="s">
        <v>141</v>
      </c>
      <c r="E533" s="228" t="s">
        <v>1</v>
      </c>
      <c r="F533" s="229" t="s">
        <v>237</v>
      </c>
      <c r="G533" s="226"/>
      <c r="H533" s="228" t="s">
        <v>1</v>
      </c>
      <c r="I533" s="226"/>
      <c r="J533" s="226"/>
      <c r="K533" s="226"/>
      <c r="L533" s="230"/>
      <c r="M533" s="231"/>
      <c r="N533" s="232"/>
      <c r="O533" s="232"/>
      <c r="P533" s="232"/>
      <c r="Q533" s="232"/>
      <c r="R533" s="232"/>
      <c r="S533" s="232"/>
      <c r="T533" s="23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34" t="s">
        <v>141</v>
      </c>
      <c r="AU533" s="234" t="s">
        <v>83</v>
      </c>
      <c r="AV533" s="13" t="s">
        <v>81</v>
      </c>
      <c r="AW533" s="13" t="s">
        <v>29</v>
      </c>
      <c r="AX533" s="13" t="s">
        <v>73</v>
      </c>
      <c r="AY533" s="234" t="s">
        <v>133</v>
      </c>
    </row>
    <row r="534" s="13" customFormat="1">
      <c r="A534" s="13"/>
      <c r="B534" s="225"/>
      <c r="C534" s="226"/>
      <c r="D534" s="227" t="s">
        <v>141</v>
      </c>
      <c r="E534" s="228" t="s">
        <v>1</v>
      </c>
      <c r="F534" s="229" t="s">
        <v>312</v>
      </c>
      <c r="G534" s="226"/>
      <c r="H534" s="228" t="s">
        <v>1</v>
      </c>
      <c r="I534" s="226"/>
      <c r="J534" s="226"/>
      <c r="K534" s="226"/>
      <c r="L534" s="230"/>
      <c r="M534" s="231"/>
      <c r="N534" s="232"/>
      <c r="O534" s="232"/>
      <c r="P534" s="232"/>
      <c r="Q534" s="232"/>
      <c r="R534" s="232"/>
      <c r="S534" s="232"/>
      <c r="T534" s="23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34" t="s">
        <v>141</v>
      </c>
      <c r="AU534" s="234" t="s">
        <v>83</v>
      </c>
      <c r="AV534" s="13" t="s">
        <v>81</v>
      </c>
      <c r="AW534" s="13" t="s">
        <v>29</v>
      </c>
      <c r="AX534" s="13" t="s">
        <v>73</v>
      </c>
      <c r="AY534" s="234" t="s">
        <v>133</v>
      </c>
    </row>
    <row r="535" s="13" customFormat="1">
      <c r="A535" s="13"/>
      <c r="B535" s="225"/>
      <c r="C535" s="226"/>
      <c r="D535" s="227" t="s">
        <v>141</v>
      </c>
      <c r="E535" s="228" t="s">
        <v>1</v>
      </c>
      <c r="F535" s="229" t="s">
        <v>313</v>
      </c>
      <c r="G535" s="226"/>
      <c r="H535" s="228" t="s">
        <v>1</v>
      </c>
      <c r="I535" s="226"/>
      <c r="J535" s="226"/>
      <c r="K535" s="226"/>
      <c r="L535" s="230"/>
      <c r="M535" s="231"/>
      <c r="N535" s="232"/>
      <c r="O535" s="232"/>
      <c r="P535" s="232"/>
      <c r="Q535" s="232"/>
      <c r="R535" s="232"/>
      <c r="S535" s="232"/>
      <c r="T535" s="23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34" t="s">
        <v>141</v>
      </c>
      <c r="AU535" s="234" t="s">
        <v>83</v>
      </c>
      <c r="AV535" s="13" t="s">
        <v>81</v>
      </c>
      <c r="AW535" s="13" t="s">
        <v>29</v>
      </c>
      <c r="AX535" s="13" t="s">
        <v>73</v>
      </c>
      <c r="AY535" s="234" t="s">
        <v>133</v>
      </c>
    </row>
    <row r="536" s="13" customFormat="1">
      <c r="A536" s="13"/>
      <c r="B536" s="225"/>
      <c r="C536" s="226"/>
      <c r="D536" s="227" t="s">
        <v>141</v>
      </c>
      <c r="E536" s="228" t="s">
        <v>1</v>
      </c>
      <c r="F536" s="229" t="s">
        <v>314</v>
      </c>
      <c r="G536" s="226"/>
      <c r="H536" s="228" t="s">
        <v>1</v>
      </c>
      <c r="I536" s="226"/>
      <c r="J536" s="226"/>
      <c r="K536" s="226"/>
      <c r="L536" s="230"/>
      <c r="M536" s="231"/>
      <c r="N536" s="232"/>
      <c r="O536" s="232"/>
      <c r="P536" s="232"/>
      <c r="Q536" s="232"/>
      <c r="R536" s="232"/>
      <c r="S536" s="232"/>
      <c r="T536" s="23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34" t="s">
        <v>141</v>
      </c>
      <c r="AU536" s="234" t="s">
        <v>83</v>
      </c>
      <c r="AV536" s="13" t="s">
        <v>81</v>
      </c>
      <c r="AW536" s="13" t="s">
        <v>29</v>
      </c>
      <c r="AX536" s="13" t="s">
        <v>73</v>
      </c>
      <c r="AY536" s="234" t="s">
        <v>133</v>
      </c>
    </row>
    <row r="537" s="13" customFormat="1">
      <c r="A537" s="13"/>
      <c r="B537" s="225"/>
      <c r="C537" s="226"/>
      <c r="D537" s="227" t="s">
        <v>141</v>
      </c>
      <c r="E537" s="228" t="s">
        <v>1</v>
      </c>
      <c r="F537" s="229" t="s">
        <v>488</v>
      </c>
      <c r="G537" s="226"/>
      <c r="H537" s="228" t="s">
        <v>1</v>
      </c>
      <c r="I537" s="226"/>
      <c r="J537" s="226"/>
      <c r="K537" s="226"/>
      <c r="L537" s="230"/>
      <c r="M537" s="231"/>
      <c r="N537" s="232"/>
      <c r="O537" s="232"/>
      <c r="P537" s="232"/>
      <c r="Q537" s="232"/>
      <c r="R537" s="232"/>
      <c r="S537" s="232"/>
      <c r="T537" s="23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34" t="s">
        <v>141</v>
      </c>
      <c r="AU537" s="234" t="s">
        <v>83</v>
      </c>
      <c r="AV537" s="13" t="s">
        <v>81</v>
      </c>
      <c r="AW537" s="13" t="s">
        <v>29</v>
      </c>
      <c r="AX537" s="13" t="s">
        <v>73</v>
      </c>
      <c r="AY537" s="234" t="s">
        <v>133</v>
      </c>
    </row>
    <row r="538" s="14" customFormat="1">
      <c r="A538" s="14"/>
      <c r="B538" s="235"/>
      <c r="C538" s="236"/>
      <c r="D538" s="227" t="s">
        <v>141</v>
      </c>
      <c r="E538" s="237" t="s">
        <v>1</v>
      </c>
      <c r="F538" s="238" t="s">
        <v>489</v>
      </c>
      <c r="G538" s="236"/>
      <c r="H538" s="239">
        <v>0.024</v>
      </c>
      <c r="I538" s="236"/>
      <c r="J538" s="236"/>
      <c r="K538" s="236"/>
      <c r="L538" s="240"/>
      <c r="M538" s="241"/>
      <c r="N538" s="242"/>
      <c r="O538" s="242"/>
      <c r="P538" s="242"/>
      <c r="Q538" s="242"/>
      <c r="R538" s="242"/>
      <c r="S538" s="242"/>
      <c r="T538" s="243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44" t="s">
        <v>141</v>
      </c>
      <c r="AU538" s="244" t="s">
        <v>83</v>
      </c>
      <c r="AV538" s="14" t="s">
        <v>83</v>
      </c>
      <c r="AW538" s="14" t="s">
        <v>29</v>
      </c>
      <c r="AX538" s="14" t="s">
        <v>73</v>
      </c>
      <c r="AY538" s="244" t="s">
        <v>133</v>
      </c>
    </row>
    <row r="539" s="15" customFormat="1">
      <c r="A539" s="15"/>
      <c r="B539" s="245"/>
      <c r="C539" s="246"/>
      <c r="D539" s="227" t="s">
        <v>141</v>
      </c>
      <c r="E539" s="247" t="s">
        <v>1</v>
      </c>
      <c r="F539" s="248" t="s">
        <v>146</v>
      </c>
      <c r="G539" s="246"/>
      <c r="H539" s="249">
        <v>0.024</v>
      </c>
      <c r="I539" s="246"/>
      <c r="J539" s="246"/>
      <c r="K539" s="246"/>
      <c r="L539" s="250"/>
      <c r="M539" s="251"/>
      <c r="N539" s="252"/>
      <c r="O539" s="252"/>
      <c r="P539" s="252"/>
      <c r="Q539" s="252"/>
      <c r="R539" s="252"/>
      <c r="S539" s="252"/>
      <c r="T539" s="253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T539" s="254" t="s">
        <v>141</v>
      </c>
      <c r="AU539" s="254" t="s">
        <v>83</v>
      </c>
      <c r="AV539" s="15" t="s">
        <v>139</v>
      </c>
      <c r="AW539" s="15" t="s">
        <v>29</v>
      </c>
      <c r="AX539" s="15" t="s">
        <v>81</v>
      </c>
      <c r="AY539" s="254" t="s">
        <v>133</v>
      </c>
    </row>
    <row r="540" s="2" customFormat="1" ht="24.15" customHeight="1">
      <c r="A540" s="33"/>
      <c r="B540" s="34"/>
      <c r="C540" s="212" t="s">
        <v>490</v>
      </c>
      <c r="D540" s="212" t="s">
        <v>135</v>
      </c>
      <c r="E540" s="213" t="s">
        <v>491</v>
      </c>
      <c r="F540" s="214" t="s">
        <v>492</v>
      </c>
      <c r="G540" s="215" t="s">
        <v>138</v>
      </c>
      <c r="H540" s="216">
        <v>0.873</v>
      </c>
      <c r="I540" s="217">
        <v>5000</v>
      </c>
      <c r="J540" s="217">
        <f>ROUND(I540*H540,2)</f>
        <v>4365</v>
      </c>
      <c r="K540" s="218"/>
      <c r="L540" s="39"/>
      <c r="M540" s="219" t="s">
        <v>1</v>
      </c>
      <c r="N540" s="220" t="s">
        <v>38</v>
      </c>
      <c r="O540" s="221">
        <v>0</v>
      </c>
      <c r="P540" s="221">
        <f>O540*H540</f>
        <v>0</v>
      </c>
      <c r="Q540" s="221">
        <v>0.024469999999999999</v>
      </c>
      <c r="R540" s="221">
        <f>Q540*H540</f>
        <v>0.021362309999999999</v>
      </c>
      <c r="S540" s="221">
        <v>0</v>
      </c>
      <c r="T540" s="222">
        <f>S540*H540</f>
        <v>0</v>
      </c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R540" s="223" t="s">
        <v>228</v>
      </c>
      <c r="AT540" s="223" t="s">
        <v>135</v>
      </c>
      <c r="AU540" s="223" t="s">
        <v>83</v>
      </c>
      <c r="AY540" s="18" t="s">
        <v>133</v>
      </c>
      <c r="BE540" s="224">
        <f>IF(N540="základní",J540,0)</f>
        <v>4365</v>
      </c>
      <c r="BF540" s="224">
        <f>IF(N540="snížená",J540,0)</f>
        <v>0</v>
      </c>
      <c r="BG540" s="224">
        <f>IF(N540="zákl. přenesená",J540,0)</f>
        <v>0</v>
      </c>
      <c r="BH540" s="224">
        <f>IF(N540="sníž. přenesená",J540,0)</f>
        <v>0</v>
      </c>
      <c r="BI540" s="224">
        <f>IF(N540="nulová",J540,0)</f>
        <v>0</v>
      </c>
      <c r="BJ540" s="18" t="s">
        <v>81</v>
      </c>
      <c r="BK540" s="224">
        <f>ROUND(I540*H540,2)</f>
        <v>4365</v>
      </c>
      <c r="BL540" s="18" t="s">
        <v>228</v>
      </c>
      <c r="BM540" s="223" t="s">
        <v>493</v>
      </c>
    </row>
    <row r="541" s="2" customFormat="1">
      <c r="A541" s="33"/>
      <c r="B541" s="34"/>
      <c r="C541" s="35"/>
      <c r="D541" s="227" t="s">
        <v>233</v>
      </c>
      <c r="E541" s="35"/>
      <c r="F541" s="275" t="s">
        <v>494</v>
      </c>
      <c r="G541" s="35"/>
      <c r="H541" s="35"/>
      <c r="I541" s="35"/>
      <c r="J541" s="35"/>
      <c r="K541" s="35"/>
      <c r="L541" s="39"/>
      <c r="M541" s="276"/>
      <c r="N541" s="277"/>
      <c r="O541" s="85"/>
      <c r="P541" s="85"/>
      <c r="Q541" s="85"/>
      <c r="R541" s="85"/>
      <c r="S541" s="85"/>
      <c r="T541" s="86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T541" s="18" t="s">
        <v>233</v>
      </c>
      <c r="AU541" s="18" t="s">
        <v>83</v>
      </c>
    </row>
    <row r="542" s="13" customFormat="1">
      <c r="A542" s="13"/>
      <c r="B542" s="225"/>
      <c r="C542" s="226"/>
      <c r="D542" s="227" t="s">
        <v>141</v>
      </c>
      <c r="E542" s="228" t="s">
        <v>1</v>
      </c>
      <c r="F542" s="229" t="s">
        <v>142</v>
      </c>
      <c r="G542" s="226"/>
      <c r="H542" s="228" t="s">
        <v>1</v>
      </c>
      <c r="I542" s="226"/>
      <c r="J542" s="226"/>
      <c r="K542" s="226"/>
      <c r="L542" s="230"/>
      <c r="M542" s="231"/>
      <c r="N542" s="232"/>
      <c r="O542" s="232"/>
      <c r="P542" s="232"/>
      <c r="Q542" s="232"/>
      <c r="R542" s="232"/>
      <c r="S542" s="232"/>
      <c r="T542" s="23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34" t="s">
        <v>141</v>
      </c>
      <c r="AU542" s="234" t="s">
        <v>83</v>
      </c>
      <c r="AV542" s="13" t="s">
        <v>81</v>
      </c>
      <c r="AW542" s="13" t="s">
        <v>29</v>
      </c>
      <c r="AX542" s="13" t="s">
        <v>73</v>
      </c>
      <c r="AY542" s="234" t="s">
        <v>133</v>
      </c>
    </row>
    <row r="543" s="13" customFormat="1">
      <c r="A543" s="13"/>
      <c r="B543" s="225"/>
      <c r="C543" s="226"/>
      <c r="D543" s="227" t="s">
        <v>141</v>
      </c>
      <c r="E543" s="228" t="s">
        <v>1</v>
      </c>
      <c r="F543" s="229" t="s">
        <v>182</v>
      </c>
      <c r="G543" s="226"/>
      <c r="H543" s="228" t="s">
        <v>1</v>
      </c>
      <c r="I543" s="226"/>
      <c r="J543" s="226"/>
      <c r="K543" s="226"/>
      <c r="L543" s="230"/>
      <c r="M543" s="231"/>
      <c r="N543" s="232"/>
      <c r="O543" s="232"/>
      <c r="P543" s="232"/>
      <c r="Q543" s="232"/>
      <c r="R543" s="232"/>
      <c r="S543" s="232"/>
      <c r="T543" s="23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34" t="s">
        <v>141</v>
      </c>
      <c r="AU543" s="234" t="s">
        <v>83</v>
      </c>
      <c r="AV543" s="13" t="s">
        <v>81</v>
      </c>
      <c r="AW543" s="13" t="s">
        <v>29</v>
      </c>
      <c r="AX543" s="13" t="s">
        <v>73</v>
      </c>
      <c r="AY543" s="234" t="s">
        <v>133</v>
      </c>
    </row>
    <row r="544" s="13" customFormat="1">
      <c r="A544" s="13"/>
      <c r="B544" s="225"/>
      <c r="C544" s="226"/>
      <c r="D544" s="227" t="s">
        <v>141</v>
      </c>
      <c r="E544" s="228" t="s">
        <v>1</v>
      </c>
      <c r="F544" s="229" t="s">
        <v>310</v>
      </c>
      <c r="G544" s="226"/>
      <c r="H544" s="228" t="s">
        <v>1</v>
      </c>
      <c r="I544" s="226"/>
      <c r="J544" s="226"/>
      <c r="K544" s="226"/>
      <c r="L544" s="230"/>
      <c r="M544" s="231"/>
      <c r="N544" s="232"/>
      <c r="O544" s="232"/>
      <c r="P544" s="232"/>
      <c r="Q544" s="232"/>
      <c r="R544" s="232"/>
      <c r="S544" s="232"/>
      <c r="T544" s="23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4" t="s">
        <v>141</v>
      </c>
      <c r="AU544" s="234" t="s">
        <v>83</v>
      </c>
      <c r="AV544" s="13" t="s">
        <v>81</v>
      </c>
      <c r="AW544" s="13" t="s">
        <v>29</v>
      </c>
      <c r="AX544" s="13" t="s">
        <v>73</v>
      </c>
      <c r="AY544" s="234" t="s">
        <v>133</v>
      </c>
    </row>
    <row r="545" s="13" customFormat="1">
      <c r="A545" s="13"/>
      <c r="B545" s="225"/>
      <c r="C545" s="226"/>
      <c r="D545" s="227" t="s">
        <v>141</v>
      </c>
      <c r="E545" s="228" t="s">
        <v>1</v>
      </c>
      <c r="F545" s="229" t="s">
        <v>311</v>
      </c>
      <c r="G545" s="226"/>
      <c r="H545" s="228" t="s">
        <v>1</v>
      </c>
      <c r="I545" s="226"/>
      <c r="J545" s="226"/>
      <c r="K545" s="226"/>
      <c r="L545" s="230"/>
      <c r="M545" s="231"/>
      <c r="N545" s="232"/>
      <c r="O545" s="232"/>
      <c r="P545" s="232"/>
      <c r="Q545" s="232"/>
      <c r="R545" s="232"/>
      <c r="S545" s="232"/>
      <c r="T545" s="23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4" t="s">
        <v>141</v>
      </c>
      <c r="AU545" s="234" t="s">
        <v>83</v>
      </c>
      <c r="AV545" s="13" t="s">
        <v>81</v>
      </c>
      <c r="AW545" s="13" t="s">
        <v>29</v>
      </c>
      <c r="AX545" s="13" t="s">
        <v>73</v>
      </c>
      <c r="AY545" s="234" t="s">
        <v>133</v>
      </c>
    </row>
    <row r="546" s="13" customFormat="1">
      <c r="A546" s="13"/>
      <c r="B546" s="225"/>
      <c r="C546" s="226"/>
      <c r="D546" s="227" t="s">
        <v>141</v>
      </c>
      <c r="E546" s="228" t="s">
        <v>1</v>
      </c>
      <c r="F546" s="229" t="s">
        <v>237</v>
      </c>
      <c r="G546" s="226"/>
      <c r="H546" s="228" t="s">
        <v>1</v>
      </c>
      <c r="I546" s="226"/>
      <c r="J546" s="226"/>
      <c r="K546" s="226"/>
      <c r="L546" s="230"/>
      <c r="M546" s="231"/>
      <c r="N546" s="232"/>
      <c r="O546" s="232"/>
      <c r="P546" s="232"/>
      <c r="Q546" s="232"/>
      <c r="R546" s="232"/>
      <c r="S546" s="232"/>
      <c r="T546" s="23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34" t="s">
        <v>141</v>
      </c>
      <c r="AU546" s="234" t="s">
        <v>83</v>
      </c>
      <c r="AV546" s="13" t="s">
        <v>81</v>
      </c>
      <c r="AW546" s="13" t="s">
        <v>29</v>
      </c>
      <c r="AX546" s="13" t="s">
        <v>73</v>
      </c>
      <c r="AY546" s="234" t="s">
        <v>133</v>
      </c>
    </row>
    <row r="547" s="13" customFormat="1">
      <c r="A547" s="13"/>
      <c r="B547" s="225"/>
      <c r="C547" s="226"/>
      <c r="D547" s="227" t="s">
        <v>141</v>
      </c>
      <c r="E547" s="228" t="s">
        <v>1</v>
      </c>
      <c r="F547" s="229" t="s">
        <v>312</v>
      </c>
      <c r="G547" s="226"/>
      <c r="H547" s="228" t="s">
        <v>1</v>
      </c>
      <c r="I547" s="226"/>
      <c r="J547" s="226"/>
      <c r="K547" s="226"/>
      <c r="L547" s="230"/>
      <c r="M547" s="231"/>
      <c r="N547" s="232"/>
      <c r="O547" s="232"/>
      <c r="P547" s="232"/>
      <c r="Q547" s="232"/>
      <c r="R547" s="232"/>
      <c r="S547" s="232"/>
      <c r="T547" s="23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34" t="s">
        <v>141</v>
      </c>
      <c r="AU547" s="234" t="s">
        <v>83</v>
      </c>
      <c r="AV547" s="13" t="s">
        <v>81</v>
      </c>
      <c r="AW547" s="13" t="s">
        <v>29</v>
      </c>
      <c r="AX547" s="13" t="s">
        <v>73</v>
      </c>
      <c r="AY547" s="234" t="s">
        <v>133</v>
      </c>
    </row>
    <row r="548" s="13" customFormat="1">
      <c r="A548" s="13"/>
      <c r="B548" s="225"/>
      <c r="C548" s="226"/>
      <c r="D548" s="227" t="s">
        <v>141</v>
      </c>
      <c r="E548" s="228" t="s">
        <v>1</v>
      </c>
      <c r="F548" s="229" t="s">
        <v>313</v>
      </c>
      <c r="G548" s="226"/>
      <c r="H548" s="228" t="s">
        <v>1</v>
      </c>
      <c r="I548" s="226"/>
      <c r="J548" s="226"/>
      <c r="K548" s="226"/>
      <c r="L548" s="230"/>
      <c r="M548" s="231"/>
      <c r="N548" s="232"/>
      <c r="O548" s="232"/>
      <c r="P548" s="232"/>
      <c r="Q548" s="232"/>
      <c r="R548" s="232"/>
      <c r="S548" s="232"/>
      <c r="T548" s="23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34" t="s">
        <v>141</v>
      </c>
      <c r="AU548" s="234" t="s">
        <v>83</v>
      </c>
      <c r="AV548" s="13" t="s">
        <v>81</v>
      </c>
      <c r="AW548" s="13" t="s">
        <v>29</v>
      </c>
      <c r="AX548" s="13" t="s">
        <v>73</v>
      </c>
      <c r="AY548" s="234" t="s">
        <v>133</v>
      </c>
    </row>
    <row r="549" s="13" customFormat="1">
      <c r="A549" s="13"/>
      <c r="B549" s="225"/>
      <c r="C549" s="226"/>
      <c r="D549" s="227" t="s">
        <v>141</v>
      </c>
      <c r="E549" s="228" t="s">
        <v>1</v>
      </c>
      <c r="F549" s="229" t="s">
        <v>314</v>
      </c>
      <c r="G549" s="226"/>
      <c r="H549" s="228" t="s">
        <v>1</v>
      </c>
      <c r="I549" s="226"/>
      <c r="J549" s="226"/>
      <c r="K549" s="226"/>
      <c r="L549" s="230"/>
      <c r="M549" s="231"/>
      <c r="N549" s="232"/>
      <c r="O549" s="232"/>
      <c r="P549" s="232"/>
      <c r="Q549" s="232"/>
      <c r="R549" s="232"/>
      <c r="S549" s="232"/>
      <c r="T549" s="23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34" t="s">
        <v>141</v>
      </c>
      <c r="AU549" s="234" t="s">
        <v>83</v>
      </c>
      <c r="AV549" s="13" t="s">
        <v>81</v>
      </c>
      <c r="AW549" s="13" t="s">
        <v>29</v>
      </c>
      <c r="AX549" s="13" t="s">
        <v>73</v>
      </c>
      <c r="AY549" s="234" t="s">
        <v>133</v>
      </c>
    </row>
    <row r="550" s="13" customFormat="1">
      <c r="A550" s="13"/>
      <c r="B550" s="225"/>
      <c r="C550" s="226"/>
      <c r="D550" s="227" t="s">
        <v>141</v>
      </c>
      <c r="E550" s="228" t="s">
        <v>1</v>
      </c>
      <c r="F550" s="229" t="s">
        <v>315</v>
      </c>
      <c r="G550" s="226"/>
      <c r="H550" s="228" t="s">
        <v>1</v>
      </c>
      <c r="I550" s="226"/>
      <c r="J550" s="226"/>
      <c r="K550" s="226"/>
      <c r="L550" s="230"/>
      <c r="M550" s="231"/>
      <c r="N550" s="232"/>
      <c r="O550" s="232"/>
      <c r="P550" s="232"/>
      <c r="Q550" s="232"/>
      <c r="R550" s="232"/>
      <c r="S550" s="232"/>
      <c r="T550" s="23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4" t="s">
        <v>141</v>
      </c>
      <c r="AU550" s="234" t="s">
        <v>83</v>
      </c>
      <c r="AV550" s="13" t="s">
        <v>81</v>
      </c>
      <c r="AW550" s="13" t="s">
        <v>29</v>
      </c>
      <c r="AX550" s="13" t="s">
        <v>73</v>
      </c>
      <c r="AY550" s="234" t="s">
        <v>133</v>
      </c>
    </row>
    <row r="551" s="14" customFormat="1">
      <c r="A551" s="14"/>
      <c r="B551" s="235"/>
      <c r="C551" s="236"/>
      <c r="D551" s="227" t="s">
        <v>141</v>
      </c>
      <c r="E551" s="237" t="s">
        <v>1</v>
      </c>
      <c r="F551" s="238" t="s">
        <v>470</v>
      </c>
      <c r="G551" s="236"/>
      <c r="H551" s="239">
        <v>0.159</v>
      </c>
      <c r="I551" s="236"/>
      <c r="J551" s="236"/>
      <c r="K551" s="236"/>
      <c r="L551" s="240"/>
      <c r="M551" s="241"/>
      <c r="N551" s="242"/>
      <c r="O551" s="242"/>
      <c r="P551" s="242"/>
      <c r="Q551" s="242"/>
      <c r="R551" s="242"/>
      <c r="S551" s="242"/>
      <c r="T551" s="243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44" t="s">
        <v>141</v>
      </c>
      <c r="AU551" s="244" t="s">
        <v>83</v>
      </c>
      <c r="AV551" s="14" t="s">
        <v>83</v>
      </c>
      <c r="AW551" s="14" t="s">
        <v>29</v>
      </c>
      <c r="AX551" s="14" t="s">
        <v>73</v>
      </c>
      <c r="AY551" s="244" t="s">
        <v>133</v>
      </c>
    </row>
    <row r="552" s="14" customFormat="1">
      <c r="A552" s="14"/>
      <c r="B552" s="235"/>
      <c r="C552" s="236"/>
      <c r="D552" s="227" t="s">
        <v>141</v>
      </c>
      <c r="E552" s="237" t="s">
        <v>1</v>
      </c>
      <c r="F552" s="238" t="s">
        <v>471</v>
      </c>
      <c r="G552" s="236"/>
      <c r="H552" s="239">
        <v>0.248</v>
      </c>
      <c r="I552" s="236"/>
      <c r="J552" s="236"/>
      <c r="K552" s="236"/>
      <c r="L552" s="240"/>
      <c r="M552" s="241"/>
      <c r="N552" s="242"/>
      <c r="O552" s="242"/>
      <c r="P552" s="242"/>
      <c r="Q552" s="242"/>
      <c r="R552" s="242"/>
      <c r="S552" s="242"/>
      <c r="T552" s="243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44" t="s">
        <v>141</v>
      </c>
      <c r="AU552" s="244" t="s">
        <v>83</v>
      </c>
      <c r="AV552" s="14" t="s">
        <v>83</v>
      </c>
      <c r="AW552" s="14" t="s">
        <v>29</v>
      </c>
      <c r="AX552" s="14" t="s">
        <v>73</v>
      </c>
      <c r="AY552" s="244" t="s">
        <v>133</v>
      </c>
    </row>
    <row r="553" s="13" customFormat="1">
      <c r="A553" s="13"/>
      <c r="B553" s="225"/>
      <c r="C553" s="226"/>
      <c r="D553" s="227" t="s">
        <v>141</v>
      </c>
      <c r="E553" s="228" t="s">
        <v>1</v>
      </c>
      <c r="F553" s="229" t="s">
        <v>453</v>
      </c>
      <c r="G553" s="226"/>
      <c r="H553" s="228" t="s">
        <v>1</v>
      </c>
      <c r="I553" s="226"/>
      <c r="J553" s="226"/>
      <c r="K553" s="226"/>
      <c r="L553" s="230"/>
      <c r="M553" s="231"/>
      <c r="N553" s="232"/>
      <c r="O553" s="232"/>
      <c r="P553" s="232"/>
      <c r="Q553" s="232"/>
      <c r="R553" s="232"/>
      <c r="S553" s="232"/>
      <c r="T553" s="23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4" t="s">
        <v>141</v>
      </c>
      <c r="AU553" s="234" t="s">
        <v>83</v>
      </c>
      <c r="AV553" s="13" t="s">
        <v>81</v>
      </c>
      <c r="AW553" s="13" t="s">
        <v>29</v>
      </c>
      <c r="AX553" s="13" t="s">
        <v>73</v>
      </c>
      <c r="AY553" s="234" t="s">
        <v>133</v>
      </c>
    </row>
    <row r="554" s="14" customFormat="1">
      <c r="A554" s="14"/>
      <c r="B554" s="235"/>
      <c r="C554" s="236"/>
      <c r="D554" s="227" t="s">
        <v>141</v>
      </c>
      <c r="E554" s="237" t="s">
        <v>1</v>
      </c>
      <c r="F554" s="238" t="s">
        <v>472</v>
      </c>
      <c r="G554" s="236"/>
      <c r="H554" s="239">
        <v>0.017000000000000001</v>
      </c>
      <c r="I554" s="236"/>
      <c r="J554" s="236"/>
      <c r="K554" s="236"/>
      <c r="L554" s="240"/>
      <c r="M554" s="241"/>
      <c r="N554" s="242"/>
      <c r="O554" s="242"/>
      <c r="P554" s="242"/>
      <c r="Q554" s="242"/>
      <c r="R554" s="242"/>
      <c r="S554" s="242"/>
      <c r="T554" s="243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44" t="s">
        <v>141</v>
      </c>
      <c r="AU554" s="244" t="s">
        <v>83</v>
      </c>
      <c r="AV554" s="14" t="s">
        <v>83</v>
      </c>
      <c r="AW554" s="14" t="s">
        <v>29</v>
      </c>
      <c r="AX554" s="14" t="s">
        <v>73</v>
      </c>
      <c r="AY554" s="244" t="s">
        <v>133</v>
      </c>
    </row>
    <row r="555" s="14" customFormat="1">
      <c r="A555" s="14"/>
      <c r="B555" s="235"/>
      <c r="C555" s="236"/>
      <c r="D555" s="227" t="s">
        <v>141</v>
      </c>
      <c r="E555" s="237" t="s">
        <v>1</v>
      </c>
      <c r="F555" s="238" t="s">
        <v>473</v>
      </c>
      <c r="G555" s="236"/>
      <c r="H555" s="239">
        <v>0.017000000000000001</v>
      </c>
      <c r="I555" s="236"/>
      <c r="J555" s="236"/>
      <c r="K555" s="236"/>
      <c r="L555" s="240"/>
      <c r="M555" s="241"/>
      <c r="N555" s="242"/>
      <c r="O555" s="242"/>
      <c r="P555" s="242"/>
      <c r="Q555" s="242"/>
      <c r="R555" s="242"/>
      <c r="S555" s="242"/>
      <c r="T555" s="243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44" t="s">
        <v>141</v>
      </c>
      <c r="AU555" s="244" t="s">
        <v>83</v>
      </c>
      <c r="AV555" s="14" t="s">
        <v>83</v>
      </c>
      <c r="AW555" s="14" t="s">
        <v>29</v>
      </c>
      <c r="AX555" s="14" t="s">
        <v>73</v>
      </c>
      <c r="AY555" s="244" t="s">
        <v>133</v>
      </c>
    </row>
    <row r="556" s="14" customFormat="1">
      <c r="A556" s="14"/>
      <c r="B556" s="235"/>
      <c r="C556" s="236"/>
      <c r="D556" s="227" t="s">
        <v>141</v>
      </c>
      <c r="E556" s="237" t="s">
        <v>1</v>
      </c>
      <c r="F556" s="238" t="s">
        <v>474</v>
      </c>
      <c r="G556" s="236"/>
      <c r="H556" s="239">
        <v>0.027</v>
      </c>
      <c r="I556" s="236"/>
      <c r="J556" s="236"/>
      <c r="K556" s="236"/>
      <c r="L556" s="240"/>
      <c r="M556" s="241"/>
      <c r="N556" s="242"/>
      <c r="O556" s="242"/>
      <c r="P556" s="242"/>
      <c r="Q556" s="242"/>
      <c r="R556" s="242"/>
      <c r="S556" s="242"/>
      <c r="T556" s="243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44" t="s">
        <v>141</v>
      </c>
      <c r="AU556" s="244" t="s">
        <v>83</v>
      </c>
      <c r="AV556" s="14" t="s">
        <v>83</v>
      </c>
      <c r="AW556" s="14" t="s">
        <v>29</v>
      </c>
      <c r="AX556" s="14" t="s">
        <v>73</v>
      </c>
      <c r="AY556" s="244" t="s">
        <v>133</v>
      </c>
    </row>
    <row r="557" s="14" customFormat="1">
      <c r="A557" s="14"/>
      <c r="B557" s="235"/>
      <c r="C557" s="236"/>
      <c r="D557" s="227" t="s">
        <v>141</v>
      </c>
      <c r="E557" s="237" t="s">
        <v>1</v>
      </c>
      <c r="F557" s="238" t="s">
        <v>475</v>
      </c>
      <c r="G557" s="236"/>
      <c r="H557" s="239">
        <v>0.062</v>
      </c>
      <c r="I557" s="236"/>
      <c r="J557" s="236"/>
      <c r="K557" s="236"/>
      <c r="L557" s="240"/>
      <c r="M557" s="241"/>
      <c r="N557" s="242"/>
      <c r="O557" s="242"/>
      <c r="P557" s="242"/>
      <c r="Q557" s="242"/>
      <c r="R557" s="242"/>
      <c r="S557" s="242"/>
      <c r="T557" s="243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T557" s="244" t="s">
        <v>141</v>
      </c>
      <c r="AU557" s="244" t="s">
        <v>83</v>
      </c>
      <c r="AV557" s="14" t="s">
        <v>83</v>
      </c>
      <c r="AW557" s="14" t="s">
        <v>29</v>
      </c>
      <c r="AX557" s="14" t="s">
        <v>73</v>
      </c>
      <c r="AY557" s="244" t="s">
        <v>133</v>
      </c>
    </row>
    <row r="558" s="14" customFormat="1">
      <c r="A558" s="14"/>
      <c r="B558" s="235"/>
      <c r="C558" s="236"/>
      <c r="D558" s="227" t="s">
        <v>141</v>
      </c>
      <c r="E558" s="237" t="s">
        <v>1</v>
      </c>
      <c r="F558" s="238" t="s">
        <v>476</v>
      </c>
      <c r="G558" s="236"/>
      <c r="H558" s="239">
        <v>0.010999999999999999</v>
      </c>
      <c r="I558" s="236"/>
      <c r="J558" s="236"/>
      <c r="K558" s="236"/>
      <c r="L558" s="240"/>
      <c r="M558" s="241"/>
      <c r="N558" s="242"/>
      <c r="O558" s="242"/>
      <c r="P558" s="242"/>
      <c r="Q558" s="242"/>
      <c r="R558" s="242"/>
      <c r="S558" s="242"/>
      <c r="T558" s="243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44" t="s">
        <v>141</v>
      </c>
      <c r="AU558" s="244" t="s">
        <v>83</v>
      </c>
      <c r="AV558" s="14" t="s">
        <v>83</v>
      </c>
      <c r="AW558" s="14" t="s">
        <v>29</v>
      </c>
      <c r="AX558" s="14" t="s">
        <v>73</v>
      </c>
      <c r="AY558" s="244" t="s">
        <v>133</v>
      </c>
    </row>
    <row r="559" s="14" customFormat="1">
      <c r="A559" s="14"/>
      <c r="B559" s="235"/>
      <c r="C559" s="236"/>
      <c r="D559" s="227" t="s">
        <v>141</v>
      </c>
      <c r="E559" s="237" t="s">
        <v>1</v>
      </c>
      <c r="F559" s="238" t="s">
        <v>477</v>
      </c>
      <c r="G559" s="236"/>
      <c r="H559" s="239">
        <v>0.01</v>
      </c>
      <c r="I559" s="236"/>
      <c r="J559" s="236"/>
      <c r="K559" s="236"/>
      <c r="L559" s="240"/>
      <c r="M559" s="241"/>
      <c r="N559" s="242"/>
      <c r="O559" s="242"/>
      <c r="P559" s="242"/>
      <c r="Q559" s="242"/>
      <c r="R559" s="242"/>
      <c r="S559" s="242"/>
      <c r="T559" s="243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44" t="s">
        <v>141</v>
      </c>
      <c r="AU559" s="244" t="s">
        <v>83</v>
      </c>
      <c r="AV559" s="14" t="s">
        <v>83</v>
      </c>
      <c r="AW559" s="14" t="s">
        <v>29</v>
      </c>
      <c r="AX559" s="14" t="s">
        <v>73</v>
      </c>
      <c r="AY559" s="244" t="s">
        <v>133</v>
      </c>
    </row>
    <row r="560" s="14" customFormat="1">
      <c r="A560" s="14"/>
      <c r="B560" s="235"/>
      <c r="C560" s="236"/>
      <c r="D560" s="227" t="s">
        <v>141</v>
      </c>
      <c r="E560" s="237" t="s">
        <v>1</v>
      </c>
      <c r="F560" s="238" t="s">
        <v>478</v>
      </c>
      <c r="G560" s="236"/>
      <c r="H560" s="239">
        <v>0.01</v>
      </c>
      <c r="I560" s="236"/>
      <c r="J560" s="236"/>
      <c r="K560" s="236"/>
      <c r="L560" s="240"/>
      <c r="M560" s="241"/>
      <c r="N560" s="242"/>
      <c r="O560" s="242"/>
      <c r="P560" s="242"/>
      <c r="Q560" s="242"/>
      <c r="R560" s="242"/>
      <c r="S560" s="242"/>
      <c r="T560" s="243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44" t="s">
        <v>141</v>
      </c>
      <c r="AU560" s="244" t="s">
        <v>83</v>
      </c>
      <c r="AV560" s="14" t="s">
        <v>83</v>
      </c>
      <c r="AW560" s="14" t="s">
        <v>29</v>
      </c>
      <c r="AX560" s="14" t="s">
        <v>73</v>
      </c>
      <c r="AY560" s="244" t="s">
        <v>133</v>
      </c>
    </row>
    <row r="561" s="14" customFormat="1">
      <c r="A561" s="14"/>
      <c r="B561" s="235"/>
      <c r="C561" s="236"/>
      <c r="D561" s="227" t="s">
        <v>141</v>
      </c>
      <c r="E561" s="237" t="s">
        <v>1</v>
      </c>
      <c r="F561" s="238" t="s">
        <v>479</v>
      </c>
      <c r="G561" s="236"/>
      <c r="H561" s="239">
        <v>0.062</v>
      </c>
      <c r="I561" s="236"/>
      <c r="J561" s="236"/>
      <c r="K561" s="236"/>
      <c r="L561" s="240"/>
      <c r="M561" s="241"/>
      <c r="N561" s="242"/>
      <c r="O561" s="242"/>
      <c r="P561" s="242"/>
      <c r="Q561" s="242"/>
      <c r="R561" s="242"/>
      <c r="S561" s="242"/>
      <c r="T561" s="243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44" t="s">
        <v>141</v>
      </c>
      <c r="AU561" s="244" t="s">
        <v>83</v>
      </c>
      <c r="AV561" s="14" t="s">
        <v>83</v>
      </c>
      <c r="AW561" s="14" t="s">
        <v>29</v>
      </c>
      <c r="AX561" s="14" t="s">
        <v>73</v>
      </c>
      <c r="AY561" s="244" t="s">
        <v>133</v>
      </c>
    </row>
    <row r="562" s="13" customFormat="1">
      <c r="A562" s="13"/>
      <c r="B562" s="225"/>
      <c r="C562" s="226"/>
      <c r="D562" s="227" t="s">
        <v>141</v>
      </c>
      <c r="E562" s="228" t="s">
        <v>1</v>
      </c>
      <c r="F562" s="229" t="s">
        <v>318</v>
      </c>
      <c r="G562" s="226"/>
      <c r="H562" s="228" t="s">
        <v>1</v>
      </c>
      <c r="I562" s="226"/>
      <c r="J562" s="226"/>
      <c r="K562" s="226"/>
      <c r="L562" s="230"/>
      <c r="M562" s="231"/>
      <c r="N562" s="232"/>
      <c r="O562" s="232"/>
      <c r="P562" s="232"/>
      <c r="Q562" s="232"/>
      <c r="R562" s="232"/>
      <c r="S562" s="232"/>
      <c r="T562" s="23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4" t="s">
        <v>141</v>
      </c>
      <c r="AU562" s="234" t="s">
        <v>83</v>
      </c>
      <c r="AV562" s="13" t="s">
        <v>81</v>
      </c>
      <c r="AW562" s="13" t="s">
        <v>29</v>
      </c>
      <c r="AX562" s="13" t="s">
        <v>73</v>
      </c>
      <c r="AY562" s="234" t="s">
        <v>133</v>
      </c>
    </row>
    <row r="563" s="14" customFormat="1">
      <c r="A563" s="14"/>
      <c r="B563" s="235"/>
      <c r="C563" s="236"/>
      <c r="D563" s="227" t="s">
        <v>141</v>
      </c>
      <c r="E563" s="237" t="s">
        <v>1</v>
      </c>
      <c r="F563" s="238" t="s">
        <v>480</v>
      </c>
      <c r="G563" s="236"/>
      <c r="H563" s="239">
        <v>0.069000000000000006</v>
      </c>
      <c r="I563" s="236"/>
      <c r="J563" s="236"/>
      <c r="K563" s="236"/>
      <c r="L563" s="240"/>
      <c r="M563" s="241"/>
      <c r="N563" s="242"/>
      <c r="O563" s="242"/>
      <c r="P563" s="242"/>
      <c r="Q563" s="242"/>
      <c r="R563" s="242"/>
      <c r="S563" s="242"/>
      <c r="T563" s="243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44" t="s">
        <v>141</v>
      </c>
      <c r="AU563" s="244" t="s">
        <v>83</v>
      </c>
      <c r="AV563" s="14" t="s">
        <v>83</v>
      </c>
      <c r="AW563" s="14" t="s">
        <v>29</v>
      </c>
      <c r="AX563" s="14" t="s">
        <v>73</v>
      </c>
      <c r="AY563" s="244" t="s">
        <v>133</v>
      </c>
    </row>
    <row r="564" s="14" customFormat="1">
      <c r="A564" s="14"/>
      <c r="B564" s="235"/>
      <c r="C564" s="236"/>
      <c r="D564" s="227" t="s">
        <v>141</v>
      </c>
      <c r="E564" s="237" t="s">
        <v>1</v>
      </c>
      <c r="F564" s="238" t="s">
        <v>481</v>
      </c>
      <c r="G564" s="236"/>
      <c r="H564" s="239">
        <v>0.057000000000000002</v>
      </c>
      <c r="I564" s="236"/>
      <c r="J564" s="236"/>
      <c r="K564" s="236"/>
      <c r="L564" s="240"/>
      <c r="M564" s="241"/>
      <c r="N564" s="242"/>
      <c r="O564" s="242"/>
      <c r="P564" s="242"/>
      <c r="Q564" s="242"/>
      <c r="R564" s="242"/>
      <c r="S564" s="242"/>
      <c r="T564" s="243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44" t="s">
        <v>141</v>
      </c>
      <c r="AU564" s="244" t="s">
        <v>83</v>
      </c>
      <c r="AV564" s="14" t="s">
        <v>83</v>
      </c>
      <c r="AW564" s="14" t="s">
        <v>29</v>
      </c>
      <c r="AX564" s="14" t="s">
        <v>73</v>
      </c>
      <c r="AY564" s="244" t="s">
        <v>133</v>
      </c>
    </row>
    <row r="565" s="14" customFormat="1">
      <c r="A565" s="14"/>
      <c r="B565" s="235"/>
      <c r="C565" s="236"/>
      <c r="D565" s="227" t="s">
        <v>141</v>
      </c>
      <c r="E565" s="237" t="s">
        <v>1</v>
      </c>
      <c r="F565" s="238" t="s">
        <v>495</v>
      </c>
      <c r="G565" s="236"/>
      <c r="H565" s="239">
        <v>0.024</v>
      </c>
      <c r="I565" s="236"/>
      <c r="J565" s="236"/>
      <c r="K565" s="236"/>
      <c r="L565" s="240"/>
      <c r="M565" s="241"/>
      <c r="N565" s="242"/>
      <c r="O565" s="242"/>
      <c r="P565" s="242"/>
      <c r="Q565" s="242"/>
      <c r="R565" s="242"/>
      <c r="S565" s="242"/>
      <c r="T565" s="243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44" t="s">
        <v>141</v>
      </c>
      <c r="AU565" s="244" t="s">
        <v>83</v>
      </c>
      <c r="AV565" s="14" t="s">
        <v>83</v>
      </c>
      <c r="AW565" s="14" t="s">
        <v>29</v>
      </c>
      <c r="AX565" s="14" t="s">
        <v>73</v>
      </c>
      <c r="AY565" s="244" t="s">
        <v>133</v>
      </c>
    </row>
    <row r="566" s="14" customFormat="1">
      <c r="A566" s="14"/>
      <c r="B566" s="235"/>
      <c r="C566" s="236"/>
      <c r="D566" s="227" t="s">
        <v>141</v>
      </c>
      <c r="E566" s="237" t="s">
        <v>1</v>
      </c>
      <c r="F566" s="238" t="s">
        <v>483</v>
      </c>
      <c r="G566" s="236"/>
      <c r="H566" s="239">
        <v>0.10000000000000001</v>
      </c>
      <c r="I566" s="236"/>
      <c r="J566" s="236"/>
      <c r="K566" s="236"/>
      <c r="L566" s="240"/>
      <c r="M566" s="241"/>
      <c r="N566" s="242"/>
      <c r="O566" s="242"/>
      <c r="P566" s="242"/>
      <c r="Q566" s="242"/>
      <c r="R566" s="242"/>
      <c r="S566" s="242"/>
      <c r="T566" s="243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44" t="s">
        <v>141</v>
      </c>
      <c r="AU566" s="244" t="s">
        <v>83</v>
      </c>
      <c r="AV566" s="14" t="s">
        <v>83</v>
      </c>
      <c r="AW566" s="14" t="s">
        <v>29</v>
      </c>
      <c r="AX566" s="14" t="s">
        <v>73</v>
      </c>
      <c r="AY566" s="244" t="s">
        <v>133</v>
      </c>
    </row>
    <row r="567" s="15" customFormat="1">
      <c r="A567" s="15"/>
      <c r="B567" s="245"/>
      <c r="C567" s="246"/>
      <c r="D567" s="227" t="s">
        <v>141</v>
      </c>
      <c r="E567" s="247" t="s">
        <v>1</v>
      </c>
      <c r="F567" s="248" t="s">
        <v>146</v>
      </c>
      <c r="G567" s="246"/>
      <c r="H567" s="249">
        <v>0.873</v>
      </c>
      <c r="I567" s="246"/>
      <c r="J567" s="246"/>
      <c r="K567" s="246"/>
      <c r="L567" s="250"/>
      <c r="M567" s="251"/>
      <c r="N567" s="252"/>
      <c r="O567" s="252"/>
      <c r="P567" s="252"/>
      <c r="Q567" s="252"/>
      <c r="R567" s="252"/>
      <c r="S567" s="252"/>
      <c r="T567" s="253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T567" s="254" t="s">
        <v>141</v>
      </c>
      <c r="AU567" s="254" t="s">
        <v>83</v>
      </c>
      <c r="AV567" s="15" t="s">
        <v>139</v>
      </c>
      <c r="AW567" s="15" t="s">
        <v>29</v>
      </c>
      <c r="AX567" s="15" t="s">
        <v>81</v>
      </c>
      <c r="AY567" s="254" t="s">
        <v>133</v>
      </c>
    </row>
    <row r="568" s="2" customFormat="1" ht="24.15" customHeight="1">
      <c r="A568" s="33"/>
      <c r="B568" s="34"/>
      <c r="C568" s="212" t="s">
        <v>496</v>
      </c>
      <c r="D568" s="212" t="s">
        <v>135</v>
      </c>
      <c r="E568" s="213" t="s">
        <v>497</v>
      </c>
      <c r="F568" s="214" t="s">
        <v>498</v>
      </c>
      <c r="G568" s="215" t="s">
        <v>499</v>
      </c>
      <c r="H568" s="216">
        <v>1</v>
      </c>
      <c r="I568" s="217">
        <v>25000</v>
      </c>
      <c r="J568" s="217">
        <f>ROUND(I568*H568,2)</f>
        <v>25000</v>
      </c>
      <c r="K568" s="218"/>
      <c r="L568" s="39"/>
      <c r="M568" s="219" t="s">
        <v>1</v>
      </c>
      <c r="N568" s="220" t="s">
        <v>38</v>
      </c>
      <c r="O568" s="221">
        <v>0</v>
      </c>
      <c r="P568" s="221">
        <f>O568*H568</f>
        <v>0</v>
      </c>
      <c r="Q568" s="221">
        <v>0</v>
      </c>
      <c r="R568" s="221">
        <f>Q568*H568</f>
        <v>0</v>
      </c>
      <c r="S568" s="221">
        <v>0</v>
      </c>
      <c r="T568" s="222">
        <f>S568*H568</f>
        <v>0</v>
      </c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R568" s="223" t="s">
        <v>228</v>
      </c>
      <c r="AT568" s="223" t="s">
        <v>135</v>
      </c>
      <c r="AU568" s="223" t="s">
        <v>83</v>
      </c>
      <c r="AY568" s="18" t="s">
        <v>133</v>
      </c>
      <c r="BE568" s="224">
        <f>IF(N568="základní",J568,0)</f>
        <v>25000</v>
      </c>
      <c r="BF568" s="224">
        <f>IF(N568="snížená",J568,0)</f>
        <v>0</v>
      </c>
      <c r="BG568" s="224">
        <f>IF(N568="zákl. přenesená",J568,0)</f>
        <v>0</v>
      </c>
      <c r="BH568" s="224">
        <f>IF(N568="sníž. přenesená",J568,0)</f>
        <v>0</v>
      </c>
      <c r="BI568" s="224">
        <f>IF(N568="nulová",J568,0)</f>
        <v>0</v>
      </c>
      <c r="BJ568" s="18" t="s">
        <v>81</v>
      </c>
      <c r="BK568" s="224">
        <f>ROUND(I568*H568,2)</f>
        <v>25000</v>
      </c>
      <c r="BL568" s="18" t="s">
        <v>228</v>
      </c>
      <c r="BM568" s="223" t="s">
        <v>500</v>
      </c>
    </row>
    <row r="569" s="2" customFormat="1">
      <c r="A569" s="33"/>
      <c r="B569" s="34"/>
      <c r="C569" s="35"/>
      <c r="D569" s="227" t="s">
        <v>233</v>
      </c>
      <c r="E569" s="35"/>
      <c r="F569" s="275" t="s">
        <v>501</v>
      </c>
      <c r="G569" s="35"/>
      <c r="H569" s="35"/>
      <c r="I569" s="35"/>
      <c r="J569" s="35"/>
      <c r="K569" s="35"/>
      <c r="L569" s="39"/>
      <c r="M569" s="276"/>
      <c r="N569" s="277"/>
      <c r="O569" s="85"/>
      <c r="P569" s="85"/>
      <c r="Q569" s="85"/>
      <c r="R569" s="85"/>
      <c r="S569" s="85"/>
      <c r="T569" s="86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T569" s="18" t="s">
        <v>233</v>
      </c>
      <c r="AU569" s="18" t="s">
        <v>83</v>
      </c>
    </row>
    <row r="570" s="13" customFormat="1">
      <c r="A570" s="13"/>
      <c r="B570" s="225"/>
      <c r="C570" s="226"/>
      <c r="D570" s="227" t="s">
        <v>141</v>
      </c>
      <c r="E570" s="228" t="s">
        <v>1</v>
      </c>
      <c r="F570" s="229" t="s">
        <v>142</v>
      </c>
      <c r="G570" s="226"/>
      <c r="H570" s="228" t="s">
        <v>1</v>
      </c>
      <c r="I570" s="226"/>
      <c r="J570" s="226"/>
      <c r="K570" s="226"/>
      <c r="L570" s="230"/>
      <c r="M570" s="231"/>
      <c r="N570" s="232"/>
      <c r="O570" s="232"/>
      <c r="P570" s="232"/>
      <c r="Q570" s="232"/>
      <c r="R570" s="232"/>
      <c r="S570" s="232"/>
      <c r="T570" s="23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4" t="s">
        <v>141</v>
      </c>
      <c r="AU570" s="234" t="s">
        <v>83</v>
      </c>
      <c r="AV570" s="13" t="s">
        <v>81</v>
      </c>
      <c r="AW570" s="13" t="s">
        <v>29</v>
      </c>
      <c r="AX570" s="13" t="s">
        <v>73</v>
      </c>
      <c r="AY570" s="234" t="s">
        <v>133</v>
      </c>
    </row>
    <row r="571" s="13" customFormat="1">
      <c r="A571" s="13"/>
      <c r="B571" s="225"/>
      <c r="C571" s="226"/>
      <c r="D571" s="227" t="s">
        <v>141</v>
      </c>
      <c r="E571" s="228" t="s">
        <v>1</v>
      </c>
      <c r="F571" s="229" t="s">
        <v>310</v>
      </c>
      <c r="G571" s="226"/>
      <c r="H571" s="228" t="s">
        <v>1</v>
      </c>
      <c r="I571" s="226"/>
      <c r="J571" s="226"/>
      <c r="K571" s="226"/>
      <c r="L571" s="230"/>
      <c r="M571" s="231"/>
      <c r="N571" s="232"/>
      <c r="O571" s="232"/>
      <c r="P571" s="232"/>
      <c r="Q571" s="232"/>
      <c r="R571" s="232"/>
      <c r="S571" s="232"/>
      <c r="T571" s="23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34" t="s">
        <v>141</v>
      </c>
      <c r="AU571" s="234" t="s">
        <v>83</v>
      </c>
      <c r="AV571" s="13" t="s">
        <v>81</v>
      </c>
      <c r="AW571" s="13" t="s">
        <v>29</v>
      </c>
      <c r="AX571" s="13" t="s">
        <v>73</v>
      </c>
      <c r="AY571" s="234" t="s">
        <v>133</v>
      </c>
    </row>
    <row r="572" s="13" customFormat="1">
      <c r="A572" s="13"/>
      <c r="B572" s="225"/>
      <c r="C572" s="226"/>
      <c r="D572" s="227" t="s">
        <v>141</v>
      </c>
      <c r="E572" s="228" t="s">
        <v>1</v>
      </c>
      <c r="F572" s="229" t="s">
        <v>311</v>
      </c>
      <c r="G572" s="226"/>
      <c r="H572" s="228" t="s">
        <v>1</v>
      </c>
      <c r="I572" s="226"/>
      <c r="J572" s="226"/>
      <c r="K572" s="226"/>
      <c r="L572" s="230"/>
      <c r="M572" s="231"/>
      <c r="N572" s="232"/>
      <c r="O572" s="232"/>
      <c r="P572" s="232"/>
      <c r="Q572" s="232"/>
      <c r="R572" s="232"/>
      <c r="S572" s="232"/>
      <c r="T572" s="23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34" t="s">
        <v>141</v>
      </c>
      <c r="AU572" s="234" t="s">
        <v>83</v>
      </c>
      <c r="AV572" s="13" t="s">
        <v>81</v>
      </c>
      <c r="AW572" s="13" t="s">
        <v>29</v>
      </c>
      <c r="AX572" s="13" t="s">
        <v>73</v>
      </c>
      <c r="AY572" s="234" t="s">
        <v>133</v>
      </c>
    </row>
    <row r="573" s="13" customFormat="1">
      <c r="A573" s="13"/>
      <c r="B573" s="225"/>
      <c r="C573" s="226"/>
      <c r="D573" s="227" t="s">
        <v>141</v>
      </c>
      <c r="E573" s="228" t="s">
        <v>1</v>
      </c>
      <c r="F573" s="229" t="s">
        <v>152</v>
      </c>
      <c r="G573" s="226"/>
      <c r="H573" s="228" t="s">
        <v>1</v>
      </c>
      <c r="I573" s="226"/>
      <c r="J573" s="226"/>
      <c r="K573" s="226"/>
      <c r="L573" s="230"/>
      <c r="M573" s="231"/>
      <c r="N573" s="232"/>
      <c r="O573" s="232"/>
      <c r="P573" s="232"/>
      <c r="Q573" s="232"/>
      <c r="R573" s="232"/>
      <c r="S573" s="232"/>
      <c r="T573" s="23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34" t="s">
        <v>141</v>
      </c>
      <c r="AU573" s="234" t="s">
        <v>83</v>
      </c>
      <c r="AV573" s="13" t="s">
        <v>81</v>
      </c>
      <c r="AW573" s="13" t="s">
        <v>29</v>
      </c>
      <c r="AX573" s="13" t="s">
        <v>73</v>
      </c>
      <c r="AY573" s="234" t="s">
        <v>133</v>
      </c>
    </row>
    <row r="574" s="13" customFormat="1">
      <c r="A574" s="13"/>
      <c r="B574" s="225"/>
      <c r="C574" s="226"/>
      <c r="D574" s="227" t="s">
        <v>141</v>
      </c>
      <c r="E574" s="228" t="s">
        <v>1</v>
      </c>
      <c r="F574" s="229" t="s">
        <v>237</v>
      </c>
      <c r="G574" s="226"/>
      <c r="H574" s="228" t="s">
        <v>1</v>
      </c>
      <c r="I574" s="226"/>
      <c r="J574" s="226"/>
      <c r="K574" s="226"/>
      <c r="L574" s="230"/>
      <c r="M574" s="231"/>
      <c r="N574" s="232"/>
      <c r="O574" s="232"/>
      <c r="P574" s="232"/>
      <c r="Q574" s="232"/>
      <c r="R574" s="232"/>
      <c r="S574" s="232"/>
      <c r="T574" s="23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34" t="s">
        <v>141</v>
      </c>
      <c r="AU574" s="234" t="s">
        <v>83</v>
      </c>
      <c r="AV574" s="13" t="s">
        <v>81</v>
      </c>
      <c r="AW574" s="13" t="s">
        <v>29</v>
      </c>
      <c r="AX574" s="13" t="s">
        <v>73</v>
      </c>
      <c r="AY574" s="234" t="s">
        <v>133</v>
      </c>
    </row>
    <row r="575" s="14" customFormat="1">
      <c r="A575" s="14"/>
      <c r="B575" s="235"/>
      <c r="C575" s="236"/>
      <c r="D575" s="227" t="s">
        <v>141</v>
      </c>
      <c r="E575" s="237" t="s">
        <v>1</v>
      </c>
      <c r="F575" s="238" t="s">
        <v>81</v>
      </c>
      <c r="G575" s="236"/>
      <c r="H575" s="239">
        <v>1</v>
      </c>
      <c r="I575" s="236"/>
      <c r="J575" s="236"/>
      <c r="K575" s="236"/>
      <c r="L575" s="240"/>
      <c r="M575" s="241"/>
      <c r="N575" s="242"/>
      <c r="O575" s="242"/>
      <c r="P575" s="242"/>
      <c r="Q575" s="242"/>
      <c r="R575" s="242"/>
      <c r="S575" s="242"/>
      <c r="T575" s="243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44" t="s">
        <v>141</v>
      </c>
      <c r="AU575" s="244" t="s">
        <v>83</v>
      </c>
      <c r="AV575" s="14" t="s">
        <v>83</v>
      </c>
      <c r="AW575" s="14" t="s">
        <v>29</v>
      </c>
      <c r="AX575" s="14" t="s">
        <v>81</v>
      </c>
      <c r="AY575" s="244" t="s">
        <v>133</v>
      </c>
    </row>
    <row r="576" s="2" customFormat="1" ht="24.15" customHeight="1">
      <c r="A576" s="33"/>
      <c r="B576" s="34"/>
      <c r="C576" s="212" t="s">
        <v>502</v>
      </c>
      <c r="D576" s="212" t="s">
        <v>135</v>
      </c>
      <c r="E576" s="213" t="s">
        <v>503</v>
      </c>
      <c r="F576" s="214" t="s">
        <v>504</v>
      </c>
      <c r="G576" s="215" t="s">
        <v>169</v>
      </c>
      <c r="H576" s="216">
        <v>1.006</v>
      </c>
      <c r="I576" s="217">
        <v>1710</v>
      </c>
      <c r="J576" s="217">
        <f>ROUND(I576*H576,2)</f>
        <v>1720.26</v>
      </c>
      <c r="K576" s="218"/>
      <c r="L576" s="39"/>
      <c r="M576" s="219" t="s">
        <v>1</v>
      </c>
      <c r="N576" s="220" t="s">
        <v>38</v>
      </c>
      <c r="O576" s="221">
        <v>3.79</v>
      </c>
      <c r="P576" s="221">
        <f>O576*H576</f>
        <v>3.8127400000000002</v>
      </c>
      <c r="Q576" s="221">
        <v>0</v>
      </c>
      <c r="R576" s="221">
        <f>Q576*H576</f>
        <v>0</v>
      </c>
      <c r="S576" s="221">
        <v>0</v>
      </c>
      <c r="T576" s="222">
        <f>S576*H576</f>
        <v>0</v>
      </c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R576" s="223" t="s">
        <v>228</v>
      </c>
      <c r="AT576" s="223" t="s">
        <v>135</v>
      </c>
      <c r="AU576" s="223" t="s">
        <v>83</v>
      </c>
      <c r="AY576" s="18" t="s">
        <v>133</v>
      </c>
      <c r="BE576" s="224">
        <f>IF(N576="základní",J576,0)</f>
        <v>1720.26</v>
      </c>
      <c r="BF576" s="224">
        <f>IF(N576="snížená",J576,0)</f>
        <v>0</v>
      </c>
      <c r="BG576" s="224">
        <f>IF(N576="zákl. přenesená",J576,0)</f>
        <v>0</v>
      </c>
      <c r="BH576" s="224">
        <f>IF(N576="sníž. přenesená",J576,0)</f>
        <v>0</v>
      </c>
      <c r="BI576" s="224">
        <f>IF(N576="nulová",J576,0)</f>
        <v>0</v>
      </c>
      <c r="BJ576" s="18" t="s">
        <v>81</v>
      </c>
      <c r="BK576" s="224">
        <f>ROUND(I576*H576,2)</f>
        <v>1720.26</v>
      </c>
      <c r="BL576" s="18" t="s">
        <v>228</v>
      </c>
      <c r="BM576" s="223" t="s">
        <v>505</v>
      </c>
    </row>
    <row r="577" s="2" customFormat="1" ht="24.15" customHeight="1">
      <c r="A577" s="33"/>
      <c r="B577" s="34"/>
      <c r="C577" s="212" t="s">
        <v>506</v>
      </c>
      <c r="D577" s="212" t="s">
        <v>135</v>
      </c>
      <c r="E577" s="213" t="s">
        <v>507</v>
      </c>
      <c r="F577" s="214" t="s">
        <v>508</v>
      </c>
      <c r="G577" s="215" t="s">
        <v>169</v>
      </c>
      <c r="H577" s="216">
        <v>1.006</v>
      </c>
      <c r="I577" s="217">
        <v>718</v>
      </c>
      <c r="J577" s="217">
        <f>ROUND(I577*H577,2)</f>
        <v>722.30999999999995</v>
      </c>
      <c r="K577" s="218"/>
      <c r="L577" s="39"/>
      <c r="M577" s="219" t="s">
        <v>1</v>
      </c>
      <c r="N577" s="220" t="s">
        <v>38</v>
      </c>
      <c r="O577" s="221">
        <v>1.5700000000000001</v>
      </c>
      <c r="P577" s="221">
        <f>O577*H577</f>
        <v>1.5794200000000001</v>
      </c>
      <c r="Q577" s="221">
        <v>0</v>
      </c>
      <c r="R577" s="221">
        <f>Q577*H577</f>
        <v>0</v>
      </c>
      <c r="S577" s="221">
        <v>0</v>
      </c>
      <c r="T577" s="222">
        <f>S577*H577</f>
        <v>0</v>
      </c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R577" s="223" t="s">
        <v>228</v>
      </c>
      <c r="AT577" s="223" t="s">
        <v>135</v>
      </c>
      <c r="AU577" s="223" t="s">
        <v>83</v>
      </c>
      <c r="AY577" s="18" t="s">
        <v>133</v>
      </c>
      <c r="BE577" s="224">
        <f>IF(N577="základní",J577,0)</f>
        <v>722.30999999999995</v>
      </c>
      <c r="BF577" s="224">
        <f>IF(N577="snížená",J577,0)</f>
        <v>0</v>
      </c>
      <c r="BG577" s="224">
        <f>IF(N577="zákl. přenesená",J577,0)</f>
        <v>0</v>
      </c>
      <c r="BH577" s="224">
        <f>IF(N577="sníž. přenesená",J577,0)</f>
        <v>0</v>
      </c>
      <c r="BI577" s="224">
        <f>IF(N577="nulová",J577,0)</f>
        <v>0</v>
      </c>
      <c r="BJ577" s="18" t="s">
        <v>81</v>
      </c>
      <c r="BK577" s="224">
        <f>ROUND(I577*H577,2)</f>
        <v>722.30999999999995</v>
      </c>
      <c r="BL577" s="18" t="s">
        <v>228</v>
      </c>
      <c r="BM577" s="223" t="s">
        <v>509</v>
      </c>
    </row>
    <row r="578" s="2" customFormat="1" ht="24.15" customHeight="1">
      <c r="A578" s="33"/>
      <c r="B578" s="34"/>
      <c r="C578" s="212" t="s">
        <v>510</v>
      </c>
      <c r="D578" s="212" t="s">
        <v>135</v>
      </c>
      <c r="E578" s="213" t="s">
        <v>511</v>
      </c>
      <c r="F578" s="214" t="s">
        <v>512</v>
      </c>
      <c r="G578" s="215" t="s">
        <v>169</v>
      </c>
      <c r="H578" s="216">
        <v>1.006</v>
      </c>
      <c r="I578" s="217">
        <v>594</v>
      </c>
      <c r="J578" s="217">
        <f>ROUND(I578*H578,2)</f>
        <v>597.55999999999995</v>
      </c>
      <c r="K578" s="218"/>
      <c r="L578" s="39"/>
      <c r="M578" s="219" t="s">
        <v>1</v>
      </c>
      <c r="N578" s="220" t="s">
        <v>38</v>
      </c>
      <c r="O578" s="221">
        <v>1.016</v>
      </c>
      <c r="P578" s="221">
        <f>O578*H578</f>
        <v>1.0220960000000001</v>
      </c>
      <c r="Q578" s="221">
        <v>0</v>
      </c>
      <c r="R578" s="221">
        <f>Q578*H578</f>
        <v>0</v>
      </c>
      <c r="S578" s="221">
        <v>0</v>
      </c>
      <c r="T578" s="222">
        <f>S578*H578</f>
        <v>0</v>
      </c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R578" s="223" t="s">
        <v>228</v>
      </c>
      <c r="AT578" s="223" t="s">
        <v>135</v>
      </c>
      <c r="AU578" s="223" t="s">
        <v>83</v>
      </c>
      <c r="AY578" s="18" t="s">
        <v>133</v>
      </c>
      <c r="BE578" s="224">
        <f>IF(N578="základní",J578,0)</f>
        <v>597.55999999999995</v>
      </c>
      <c r="BF578" s="224">
        <f>IF(N578="snížená",J578,0)</f>
        <v>0</v>
      </c>
      <c r="BG578" s="224">
        <f>IF(N578="zákl. přenesená",J578,0)</f>
        <v>0</v>
      </c>
      <c r="BH578" s="224">
        <f>IF(N578="sníž. přenesená",J578,0)</f>
        <v>0</v>
      </c>
      <c r="BI578" s="224">
        <f>IF(N578="nulová",J578,0)</f>
        <v>0</v>
      </c>
      <c r="BJ578" s="18" t="s">
        <v>81</v>
      </c>
      <c r="BK578" s="224">
        <f>ROUND(I578*H578,2)</f>
        <v>597.55999999999995</v>
      </c>
      <c r="BL578" s="18" t="s">
        <v>228</v>
      </c>
      <c r="BM578" s="223" t="s">
        <v>513</v>
      </c>
    </row>
    <row r="579" s="12" customFormat="1" ht="22.8" customHeight="1">
      <c r="A579" s="12"/>
      <c r="B579" s="197"/>
      <c r="C579" s="198"/>
      <c r="D579" s="199" t="s">
        <v>72</v>
      </c>
      <c r="E579" s="210" t="s">
        <v>514</v>
      </c>
      <c r="F579" s="210" t="s">
        <v>515</v>
      </c>
      <c r="G579" s="198"/>
      <c r="H579" s="198"/>
      <c r="I579" s="198"/>
      <c r="J579" s="211">
        <f>BK579</f>
        <v>208142.32000000001</v>
      </c>
      <c r="K579" s="198"/>
      <c r="L579" s="202"/>
      <c r="M579" s="203"/>
      <c r="N579" s="204"/>
      <c r="O579" s="204"/>
      <c r="P579" s="205">
        <f>SUM(P580:P616)</f>
        <v>67.721618000000007</v>
      </c>
      <c r="Q579" s="204"/>
      <c r="R579" s="205">
        <f>SUM(R580:R616)</f>
        <v>0.39146632000000003</v>
      </c>
      <c r="S579" s="204"/>
      <c r="T579" s="206">
        <f>SUM(T580:T616)</f>
        <v>0</v>
      </c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R579" s="207" t="s">
        <v>83</v>
      </c>
      <c r="AT579" s="208" t="s">
        <v>72</v>
      </c>
      <c r="AU579" s="208" t="s">
        <v>81</v>
      </c>
      <c r="AY579" s="207" t="s">
        <v>133</v>
      </c>
      <c r="BK579" s="209">
        <f>SUM(BK580:BK616)</f>
        <v>208142.32000000001</v>
      </c>
    </row>
    <row r="580" s="2" customFormat="1" ht="33" customHeight="1">
      <c r="A580" s="33"/>
      <c r="B580" s="34"/>
      <c r="C580" s="212" t="s">
        <v>516</v>
      </c>
      <c r="D580" s="212" t="s">
        <v>135</v>
      </c>
      <c r="E580" s="213" t="s">
        <v>517</v>
      </c>
      <c r="F580" s="214" t="s">
        <v>518</v>
      </c>
      <c r="G580" s="215" t="s">
        <v>180</v>
      </c>
      <c r="H580" s="216">
        <v>33.158000000000001</v>
      </c>
      <c r="I580" s="217">
        <v>5500</v>
      </c>
      <c r="J580" s="217">
        <f>ROUND(I580*H580,2)</f>
        <v>182369</v>
      </c>
      <c r="K580" s="218"/>
      <c r="L580" s="39"/>
      <c r="M580" s="219" t="s">
        <v>1</v>
      </c>
      <c r="N580" s="220" t="s">
        <v>38</v>
      </c>
      <c r="O580" s="221">
        <v>1.5960000000000001</v>
      </c>
      <c r="P580" s="221">
        <f>O580*H580</f>
        <v>52.920168000000004</v>
      </c>
      <c r="Q580" s="221">
        <v>0.0091400000000000006</v>
      </c>
      <c r="R580" s="221">
        <f>Q580*H580</f>
        <v>0.30306412000000005</v>
      </c>
      <c r="S580" s="221">
        <v>0</v>
      </c>
      <c r="T580" s="222">
        <f>S580*H580</f>
        <v>0</v>
      </c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R580" s="223" t="s">
        <v>228</v>
      </c>
      <c r="AT580" s="223" t="s">
        <v>135</v>
      </c>
      <c r="AU580" s="223" t="s">
        <v>83</v>
      </c>
      <c r="AY580" s="18" t="s">
        <v>133</v>
      </c>
      <c r="BE580" s="224">
        <f>IF(N580="základní",J580,0)</f>
        <v>182369</v>
      </c>
      <c r="BF580" s="224">
        <f>IF(N580="snížená",J580,0)</f>
        <v>0</v>
      </c>
      <c r="BG580" s="224">
        <f>IF(N580="zákl. přenesená",J580,0)</f>
        <v>0</v>
      </c>
      <c r="BH580" s="224">
        <f>IF(N580="sníž. přenesená",J580,0)</f>
        <v>0</v>
      </c>
      <c r="BI580" s="224">
        <f>IF(N580="nulová",J580,0)</f>
        <v>0</v>
      </c>
      <c r="BJ580" s="18" t="s">
        <v>81</v>
      </c>
      <c r="BK580" s="224">
        <f>ROUND(I580*H580,2)</f>
        <v>182369</v>
      </c>
      <c r="BL580" s="18" t="s">
        <v>228</v>
      </c>
      <c r="BM580" s="223" t="s">
        <v>519</v>
      </c>
    </row>
    <row r="581" s="13" customFormat="1">
      <c r="A581" s="13"/>
      <c r="B581" s="225"/>
      <c r="C581" s="226"/>
      <c r="D581" s="227" t="s">
        <v>141</v>
      </c>
      <c r="E581" s="228" t="s">
        <v>1</v>
      </c>
      <c r="F581" s="229" t="s">
        <v>142</v>
      </c>
      <c r="G581" s="226"/>
      <c r="H581" s="228" t="s">
        <v>1</v>
      </c>
      <c r="I581" s="226"/>
      <c r="J581" s="226"/>
      <c r="K581" s="226"/>
      <c r="L581" s="230"/>
      <c r="M581" s="231"/>
      <c r="N581" s="232"/>
      <c r="O581" s="232"/>
      <c r="P581" s="232"/>
      <c r="Q581" s="232"/>
      <c r="R581" s="232"/>
      <c r="S581" s="232"/>
      <c r="T581" s="23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34" t="s">
        <v>141</v>
      </c>
      <c r="AU581" s="234" t="s">
        <v>83</v>
      </c>
      <c r="AV581" s="13" t="s">
        <v>81</v>
      </c>
      <c r="AW581" s="13" t="s">
        <v>29</v>
      </c>
      <c r="AX581" s="13" t="s">
        <v>73</v>
      </c>
      <c r="AY581" s="234" t="s">
        <v>133</v>
      </c>
    </row>
    <row r="582" s="13" customFormat="1">
      <c r="A582" s="13"/>
      <c r="B582" s="225"/>
      <c r="C582" s="226"/>
      <c r="D582" s="227" t="s">
        <v>141</v>
      </c>
      <c r="E582" s="228" t="s">
        <v>1</v>
      </c>
      <c r="F582" s="229" t="s">
        <v>311</v>
      </c>
      <c r="G582" s="226"/>
      <c r="H582" s="228" t="s">
        <v>1</v>
      </c>
      <c r="I582" s="226"/>
      <c r="J582" s="226"/>
      <c r="K582" s="226"/>
      <c r="L582" s="230"/>
      <c r="M582" s="231"/>
      <c r="N582" s="232"/>
      <c r="O582" s="232"/>
      <c r="P582" s="232"/>
      <c r="Q582" s="232"/>
      <c r="R582" s="232"/>
      <c r="S582" s="232"/>
      <c r="T582" s="23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34" t="s">
        <v>141</v>
      </c>
      <c r="AU582" s="234" t="s">
        <v>83</v>
      </c>
      <c r="AV582" s="13" t="s">
        <v>81</v>
      </c>
      <c r="AW582" s="13" t="s">
        <v>29</v>
      </c>
      <c r="AX582" s="13" t="s">
        <v>73</v>
      </c>
      <c r="AY582" s="234" t="s">
        <v>133</v>
      </c>
    </row>
    <row r="583" s="13" customFormat="1">
      <c r="A583" s="13"/>
      <c r="B583" s="225"/>
      <c r="C583" s="226"/>
      <c r="D583" s="227" t="s">
        <v>141</v>
      </c>
      <c r="E583" s="228" t="s">
        <v>1</v>
      </c>
      <c r="F583" s="229" t="s">
        <v>152</v>
      </c>
      <c r="G583" s="226"/>
      <c r="H583" s="228" t="s">
        <v>1</v>
      </c>
      <c r="I583" s="226"/>
      <c r="J583" s="226"/>
      <c r="K583" s="226"/>
      <c r="L583" s="230"/>
      <c r="M583" s="231"/>
      <c r="N583" s="232"/>
      <c r="O583" s="232"/>
      <c r="P583" s="232"/>
      <c r="Q583" s="232"/>
      <c r="R583" s="232"/>
      <c r="S583" s="232"/>
      <c r="T583" s="23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34" t="s">
        <v>141</v>
      </c>
      <c r="AU583" s="234" t="s">
        <v>83</v>
      </c>
      <c r="AV583" s="13" t="s">
        <v>81</v>
      </c>
      <c r="AW583" s="13" t="s">
        <v>29</v>
      </c>
      <c r="AX583" s="13" t="s">
        <v>73</v>
      </c>
      <c r="AY583" s="234" t="s">
        <v>133</v>
      </c>
    </row>
    <row r="584" s="13" customFormat="1">
      <c r="A584" s="13"/>
      <c r="B584" s="225"/>
      <c r="C584" s="226"/>
      <c r="D584" s="227" t="s">
        <v>141</v>
      </c>
      <c r="E584" s="228" t="s">
        <v>1</v>
      </c>
      <c r="F584" s="229" t="s">
        <v>237</v>
      </c>
      <c r="G584" s="226"/>
      <c r="H584" s="228" t="s">
        <v>1</v>
      </c>
      <c r="I584" s="226"/>
      <c r="J584" s="226"/>
      <c r="K584" s="226"/>
      <c r="L584" s="230"/>
      <c r="M584" s="231"/>
      <c r="N584" s="232"/>
      <c r="O584" s="232"/>
      <c r="P584" s="232"/>
      <c r="Q584" s="232"/>
      <c r="R584" s="232"/>
      <c r="S584" s="232"/>
      <c r="T584" s="23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34" t="s">
        <v>141</v>
      </c>
      <c r="AU584" s="234" t="s">
        <v>83</v>
      </c>
      <c r="AV584" s="13" t="s">
        <v>81</v>
      </c>
      <c r="AW584" s="13" t="s">
        <v>29</v>
      </c>
      <c r="AX584" s="13" t="s">
        <v>73</v>
      </c>
      <c r="AY584" s="234" t="s">
        <v>133</v>
      </c>
    </row>
    <row r="585" s="13" customFormat="1">
      <c r="A585" s="13"/>
      <c r="B585" s="225"/>
      <c r="C585" s="226"/>
      <c r="D585" s="227" t="s">
        <v>141</v>
      </c>
      <c r="E585" s="228" t="s">
        <v>1</v>
      </c>
      <c r="F585" s="229" t="s">
        <v>520</v>
      </c>
      <c r="G585" s="226"/>
      <c r="H585" s="228" t="s">
        <v>1</v>
      </c>
      <c r="I585" s="226"/>
      <c r="J585" s="226"/>
      <c r="K585" s="226"/>
      <c r="L585" s="230"/>
      <c r="M585" s="231"/>
      <c r="N585" s="232"/>
      <c r="O585" s="232"/>
      <c r="P585" s="232"/>
      <c r="Q585" s="232"/>
      <c r="R585" s="232"/>
      <c r="S585" s="232"/>
      <c r="T585" s="23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34" t="s">
        <v>141</v>
      </c>
      <c r="AU585" s="234" t="s">
        <v>83</v>
      </c>
      <c r="AV585" s="13" t="s">
        <v>81</v>
      </c>
      <c r="AW585" s="13" t="s">
        <v>29</v>
      </c>
      <c r="AX585" s="13" t="s">
        <v>73</v>
      </c>
      <c r="AY585" s="234" t="s">
        <v>133</v>
      </c>
    </row>
    <row r="586" s="13" customFormat="1">
      <c r="A586" s="13"/>
      <c r="B586" s="225"/>
      <c r="C586" s="226"/>
      <c r="D586" s="227" t="s">
        <v>141</v>
      </c>
      <c r="E586" s="228" t="s">
        <v>1</v>
      </c>
      <c r="F586" s="229" t="s">
        <v>521</v>
      </c>
      <c r="G586" s="226"/>
      <c r="H586" s="228" t="s">
        <v>1</v>
      </c>
      <c r="I586" s="226"/>
      <c r="J586" s="226"/>
      <c r="K586" s="226"/>
      <c r="L586" s="230"/>
      <c r="M586" s="231"/>
      <c r="N586" s="232"/>
      <c r="O586" s="232"/>
      <c r="P586" s="232"/>
      <c r="Q586" s="232"/>
      <c r="R586" s="232"/>
      <c r="S586" s="232"/>
      <c r="T586" s="23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34" t="s">
        <v>141</v>
      </c>
      <c r="AU586" s="234" t="s">
        <v>83</v>
      </c>
      <c r="AV586" s="13" t="s">
        <v>81</v>
      </c>
      <c r="AW586" s="13" t="s">
        <v>29</v>
      </c>
      <c r="AX586" s="13" t="s">
        <v>73</v>
      </c>
      <c r="AY586" s="234" t="s">
        <v>133</v>
      </c>
    </row>
    <row r="587" s="13" customFormat="1">
      <c r="A587" s="13"/>
      <c r="B587" s="225"/>
      <c r="C587" s="226"/>
      <c r="D587" s="227" t="s">
        <v>141</v>
      </c>
      <c r="E587" s="228" t="s">
        <v>1</v>
      </c>
      <c r="F587" s="229" t="s">
        <v>522</v>
      </c>
      <c r="G587" s="226"/>
      <c r="H587" s="228" t="s">
        <v>1</v>
      </c>
      <c r="I587" s="226"/>
      <c r="J587" s="226"/>
      <c r="K587" s="226"/>
      <c r="L587" s="230"/>
      <c r="M587" s="231"/>
      <c r="N587" s="232"/>
      <c r="O587" s="232"/>
      <c r="P587" s="232"/>
      <c r="Q587" s="232"/>
      <c r="R587" s="232"/>
      <c r="S587" s="232"/>
      <c r="T587" s="23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4" t="s">
        <v>141</v>
      </c>
      <c r="AU587" s="234" t="s">
        <v>83</v>
      </c>
      <c r="AV587" s="13" t="s">
        <v>81</v>
      </c>
      <c r="AW587" s="13" t="s">
        <v>29</v>
      </c>
      <c r="AX587" s="13" t="s">
        <v>73</v>
      </c>
      <c r="AY587" s="234" t="s">
        <v>133</v>
      </c>
    </row>
    <row r="588" s="13" customFormat="1">
      <c r="A588" s="13"/>
      <c r="B588" s="225"/>
      <c r="C588" s="226"/>
      <c r="D588" s="227" t="s">
        <v>141</v>
      </c>
      <c r="E588" s="228" t="s">
        <v>1</v>
      </c>
      <c r="F588" s="229" t="s">
        <v>523</v>
      </c>
      <c r="G588" s="226"/>
      <c r="H588" s="228" t="s">
        <v>1</v>
      </c>
      <c r="I588" s="226"/>
      <c r="J588" s="226"/>
      <c r="K588" s="226"/>
      <c r="L588" s="230"/>
      <c r="M588" s="231"/>
      <c r="N588" s="232"/>
      <c r="O588" s="232"/>
      <c r="P588" s="232"/>
      <c r="Q588" s="232"/>
      <c r="R588" s="232"/>
      <c r="S588" s="232"/>
      <c r="T588" s="23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34" t="s">
        <v>141</v>
      </c>
      <c r="AU588" s="234" t="s">
        <v>83</v>
      </c>
      <c r="AV588" s="13" t="s">
        <v>81</v>
      </c>
      <c r="AW588" s="13" t="s">
        <v>29</v>
      </c>
      <c r="AX588" s="13" t="s">
        <v>73</v>
      </c>
      <c r="AY588" s="234" t="s">
        <v>133</v>
      </c>
    </row>
    <row r="589" s="13" customFormat="1">
      <c r="A589" s="13"/>
      <c r="B589" s="225"/>
      <c r="C589" s="226"/>
      <c r="D589" s="227" t="s">
        <v>141</v>
      </c>
      <c r="E589" s="228" t="s">
        <v>1</v>
      </c>
      <c r="F589" s="229" t="s">
        <v>524</v>
      </c>
      <c r="G589" s="226"/>
      <c r="H589" s="228" t="s">
        <v>1</v>
      </c>
      <c r="I589" s="226"/>
      <c r="J589" s="226"/>
      <c r="K589" s="226"/>
      <c r="L589" s="230"/>
      <c r="M589" s="231"/>
      <c r="N589" s="232"/>
      <c r="O589" s="232"/>
      <c r="P589" s="232"/>
      <c r="Q589" s="232"/>
      <c r="R589" s="232"/>
      <c r="S589" s="232"/>
      <c r="T589" s="23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34" t="s">
        <v>141</v>
      </c>
      <c r="AU589" s="234" t="s">
        <v>83</v>
      </c>
      <c r="AV589" s="13" t="s">
        <v>81</v>
      </c>
      <c r="AW589" s="13" t="s">
        <v>29</v>
      </c>
      <c r="AX589" s="13" t="s">
        <v>73</v>
      </c>
      <c r="AY589" s="234" t="s">
        <v>133</v>
      </c>
    </row>
    <row r="590" s="14" customFormat="1">
      <c r="A590" s="14"/>
      <c r="B590" s="235"/>
      <c r="C590" s="236"/>
      <c r="D590" s="227" t="s">
        <v>141</v>
      </c>
      <c r="E590" s="237" t="s">
        <v>1</v>
      </c>
      <c r="F590" s="238" t="s">
        <v>525</v>
      </c>
      <c r="G590" s="236"/>
      <c r="H590" s="239">
        <v>33.158000000000001</v>
      </c>
      <c r="I590" s="236"/>
      <c r="J590" s="236"/>
      <c r="K590" s="236"/>
      <c r="L590" s="240"/>
      <c r="M590" s="241"/>
      <c r="N590" s="242"/>
      <c r="O590" s="242"/>
      <c r="P590" s="242"/>
      <c r="Q590" s="242"/>
      <c r="R590" s="242"/>
      <c r="S590" s="242"/>
      <c r="T590" s="243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44" t="s">
        <v>141</v>
      </c>
      <c r="AU590" s="244" t="s">
        <v>83</v>
      </c>
      <c r="AV590" s="14" t="s">
        <v>83</v>
      </c>
      <c r="AW590" s="14" t="s">
        <v>29</v>
      </c>
      <c r="AX590" s="14" t="s">
        <v>73</v>
      </c>
      <c r="AY590" s="244" t="s">
        <v>133</v>
      </c>
    </row>
    <row r="591" s="15" customFormat="1">
      <c r="A591" s="15"/>
      <c r="B591" s="245"/>
      <c r="C591" s="246"/>
      <c r="D591" s="227" t="s">
        <v>141</v>
      </c>
      <c r="E591" s="247" t="s">
        <v>1</v>
      </c>
      <c r="F591" s="248" t="s">
        <v>146</v>
      </c>
      <c r="G591" s="246"/>
      <c r="H591" s="249">
        <v>33.158000000000001</v>
      </c>
      <c r="I591" s="246"/>
      <c r="J591" s="246"/>
      <c r="K591" s="246"/>
      <c r="L591" s="250"/>
      <c r="M591" s="251"/>
      <c r="N591" s="252"/>
      <c r="O591" s="252"/>
      <c r="P591" s="252"/>
      <c r="Q591" s="252"/>
      <c r="R591" s="252"/>
      <c r="S591" s="252"/>
      <c r="T591" s="253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T591" s="254" t="s">
        <v>141</v>
      </c>
      <c r="AU591" s="254" t="s">
        <v>83</v>
      </c>
      <c r="AV591" s="15" t="s">
        <v>139</v>
      </c>
      <c r="AW591" s="15" t="s">
        <v>29</v>
      </c>
      <c r="AX591" s="15" t="s">
        <v>81</v>
      </c>
      <c r="AY591" s="254" t="s">
        <v>133</v>
      </c>
    </row>
    <row r="592" s="2" customFormat="1" ht="33" customHeight="1">
      <c r="A592" s="33"/>
      <c r="B592" s="34"/>
      <c r="C592" s="212" t="s">
        <v>526</v>
      </c>
      <c r="D592" s="212" t="s">
        <v>135</v>
      </c>
      <c r="E592" s="213" t="s">
        <v>527</v>
      </c>
      <c r="F592" s="214" t="s">
        <v>528</v>
      </c>
      <c r="G592" s="215" t="s">
        <v>361</v>
      </c>
      <c r="H592" s="216">
        <v>10.048</v>
      </c>
      <c r="I592" s="217">
        <v>1090</v>
      </c>
      <c r="J592" s="217">
        <f>ROUND(I592*H592,2)</f>
        <v>10952.32</v>
      </c>
      <c r="K592" s="218"/>
      <c r="L592" s="39"/>
      <c r="M592" s="219" t="s">
        <v>1</v>
      </c>
      <c r="N592" s="220" t="s">
        <v>38</v>
      </c>
      <c r="O592" s="221">
        <v>0.77500000000000002</v>
      </c>
      <c r="P592" s="221">
        <f>O592*H592</f>
        <v>7.7872000000000003</v>
      </c>
      <c r="Q592" s="221">
        <v>0.0030000000000000001</v>
      </c>
      <c r="R592" s="221">
        <f>Q592*H592</f>
        <v>0.030144000000000001</v>
      </c>
      <c r="S592" s="221">
        <v>0</v>
      </c>
      <c r="T592" s="222">
        <f>S592*H592</f>
        <v>0</v>
      </c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R592" s="223" t="s">
        <v>228</v>
      </c>
      <c r="AT592" s="223" t="s">
        <v>135</v>
      </c>
      <c r="AU592" s="223" t="s">
        <v>83</v>
      </c>
      <c r="AY592" s="18" t="s">
        <v>133</v>
      </c>
      <c r="BE592" s="224">
        <f>IF(N592="základní",J592,0)</f>
        <v>10952.32</v>
      </c>
      <c r="BF592" s="224">
        <f>IF(N592="snížená",J592,0)</f>
        <v>0</v>
      </c>
      <c r="BG592" s="224">
        <f>IF(N592="zákl. přenesená",J592,0)</f>
        <v>0</v>
      </c>
      <c r="BH592" s="224">
        <f>IF(N592="sníž. přenesená",J592,0)</f>
        <v>0</v>
      </c>
      <c r="BI592" s="224">
        <f>IF(N592="nulová",J592,0)</f>
        <v>0</v>
      </c>
      <c r="BJ592" s="18" t="s">
        <v>81</v>
      </c>
      <c r="BK592" s="224">
        <f>ROUND(I592*H592,2)</f>
        <v>10952.32</v>
      </c>
      <c r="BL592" s="18" t="s">
        <v>228</v>
      </c>
      <c r="BM592" s="223" t="s">
        <v>529</v>
      </c>
    </row>
    <row r="593" s="13" customFormat="1">
      <c r="A593" s="13"/>
      <c r="B593" s="225"/>
      <c r="C593" s="226"/>
      <c r="D593" s="227" t="s">
        <v>141</v>
      </c>
      <c r="E593" s="228" t="s">
        <v>1</v>
      </c>
      <c r="F593" s="229" t="s">
        <v>142</v>
      </c>
      <c r="G593" s="226"/>
      <c r="H593" s="228" t="s">
        <v>1</v>
      </c>
      <c r="I593" s="226"/>
      <c r="J593" s="226"/>
      <c r="K593" s="226"/>
      <c r="L593" s="230"/>
      <c r="M593" s="231"/>
      <c r="N593" s="232"/>
      <c r="O593" s="232"/>
      <c r="P593" s="232"/>
      <c r="Q593" s="232"/>
      <c r="R593" s="232"/>
      <c r="S593" s="232"/>
      <c r="T593" s="23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34" t="s">
        <v>141</v>
      </c>
      <c r="AU593" s="234" t="s">
        <v>83</v>
      </c>
      <c r="AV593" s="13" t="s">
        <v>81</v>
      </c>
      <c r="AW593" s="13" t="s">
        <v>29</v>
      </c>
      <c r="AX593" s="13" t="s">
        <v>73</v>
      </c>
      <c r="AY593" s="234" t="s">
        <v>133</v>
      </c>
    </row>
    <row r="594" s="13" customFormat="1">
      <c r="A594" s="13"/>
      <c r="B594" s="225"/>
      <c r="C594" s="226"/>
      <c r="D594" s="227" t="s">
        <v>141</v>
      </c>
      <c r="E594" s="228" t="s">
        <v>1</v>
      </c>
      <c r="F594" s="229" t="s">
        <v>152</v>
      </c>
      <c r="G594" s="226"/>
      <c r="H594" s="228" t="s">
        <v>1</v>
      </c>
      <c r="I594" s="226"/>
      <c r="J594" s="226"/>
      <c r="K594" s="226"/>
      <c r="L594" s="230"/>
      <c r="M594" s="231"/>
      <c r="N594" s="232"/>
      <c r="O594" s="232"/>
      <c r="P594" s="232"/>
      <c r="Q594" s="232"/>
      <c r="R594" s="232"/>
      <c r="S594" s="232"/>
      <c r="T594" s="23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34" t="s">
        <v>141</v>
      </c>
      <c r="AU594" s="234" t="s">
        <v>83</v>
      </c>
      <c r="AV594" s="13" t="s">
        <v>81</v>
      </c>
      <c r="AW594" s="13" t="s">
        <v>29</v>
      </c>
      <c r="AX594" s="13" t="s">
        <v>73</v>
      </c>
      <c r="AY594" s="234" t="s">
        <v>133</v>
      </c>
    </row>
    <row r="595" s="13" customFormat="1">
      <c r="A595" s="13"/>
      <c r="B595" s="225"/>
      <c r="C595" s="226"/>
      <c r="D595" s="227" t="s">
        <v>141</v>
      </c>
      <c r="E595" s="228" t="s">
        <v>1</v>
      </c>
      <c r="F595" s="229" t="s">
        <v>237</v>
      </c>
      <c r="G595" s="226"/>
      <c r="H595" s="228" t="s">
        <v>1</v>
      </c>
      <c r="I595" s="226"/>
      <c r="J595" s="226"/>
      <c r="K595" s="226"/>
      <c r="L595" s="230"/>
      <c r="M595" s="231"/>
      <c r="N595" s="232"/>
      <c r="O595" s="232"/>
      <c r="P595" s="232"/>
      <c r="Q595" s="232"/>
      <c r="R595" s="232"/>
      <c r="S595" s="232"/>
      <c r="T595" s="23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34" t="s">
        <v>141</v>
      </c>
      <c r="AU595" s="234" t="s">
        <v>83</v>
      </c>
      <c r="AV595" s="13" t="s">
        <v>81</v>
      </c>
      <c r="AW595" s="13" t="s">
        <v>29</v>
      </c>
      <c r="AX595" s="13" t="s">
        <v>73</v>
      </c>
      <c r="AY595" s="234" t="s">
        <v>133</v>
      </c>
    </row>
    <row r="596" s="13" customFormat="1">
      <c r="A596" s="13"/>
      <c r="B596" s="225"/>
      <c r="C596" s="226"/>
      <c r="D596" s="227" t="s">
        <v>141</v>
      </c>
      <c r="E596" s="228" t="s">
        <v>1</v>
      </c>
      <c r="F596" s="229" t="s">
        <v>520</v>
      </c>
      <c r="G596" s="226"/>
      <c r="H596" s="228" t="s">
        <v>1</v>
      </c>
      <c r="I596" s="226"/>
      <c r="J596" s="226"/>
      <c r="K596" s="226"/>
      <c r="L596" s="230"/>
      <c r="M596" s="231"/>
      <c r="N596" s="232"/>
      <c r="O596" s="232"/>
      <c r="P596" s="232"/>
      <c r="Q596" s="232"/>
      <c r="R596" s="232"/>
      <c r="S596" s="232"/>
      <c r="T596" s="23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34" t="s">
        <v>141</v>
      </c>
      <c r="AU596" s="234" t="s">
        <v>83</v>
      </c>
      <c r="AV596" s="13" t="s">
        <v>81</v>
      </c>
      <c r="AW596" s="13" t="s">
        <v>29</v>
      </c>
      <c r="AX596" s="13" t="s">
        <v>73</v>
      </c>
      <c r="AY596" s="234" t="s">
        <v>133</v>
      </c>
    </row>
    <row r="597" s="13" customFormat="1">
      <c r="A597" s="13"/>
      <c r="B597" s="225"/>
      <c r="C597" s="226"/>
      <c r="D597" s="227" t="s">
        <v>141</v>
      </c>
      <c r="E597" s="228" t="s">
        <v>1</v>
      </c>
      <c r="F597" s="229" t="s">
        <v>521</v>
      </c>
      <c r="G597" s="226"/>
      <c r="H597" s="228" t="s">
        <v>1</v>
      </c>
      <c r="I597" s="226"/>
      <c r="J597" s="226"/>
      <c r="K597" s="226"/>
      <c r="L597" s="230"/>
      <c r="M597" s="231"/>
      <c r="N597" s="232"/>
      <c r="O597" s="232"/>
      <c r="P597" s="232"/>
      <c r="Q597" s="232"/>
      <c r="R597" s="232"/>
      <c r="S597" s="232"/>
      <c r="T597" s="23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34" t="s">
        <v>141</v>
      </c>
      <c r="AU597" s="234" t="s">
        <v>83</v>
      </c>
      <c r="AV597" s="13" t="s">
        <v>81</v>
      </c>
      <c r="AW597" s="13" t="s">
        <v>29</v>
      </c>
      <c r="AX597" s="13" t="s">
        <v>73</v>
      </c>
      <c r="AY597" s="234" t="s">
        <v>133</v>
      </c>
    </row>
    <row r="598" s="13" customFormat="1">
      <c r="A598" s="13"/>
      <c r="B598" s="225"/>
      <c r="C598" s="226"/>
      <c r="D598" s="227" t="s">
        <v>141</v>
      </c>
      <c r="E598" s="228" t="s">
        <v>1</v>
      </c>
      <c r="F598" s="229" t="s">
        <v>522</v>
      </c>
      <c r="G598" s="226"/>
      <c r="H598" s="228" t="s">
        <v>1</v>
      </c>
      <c r="I598" s="226"/>
      <c r="J598" s="226"/>
      <c r="K598" s="226"/>
      <c r="L598" s="230"/>
      <c r="M598" s="231"/>
      <c r="N598" s="232"/>
      <c r="O598" s="232"/>
      <c r="P598" s="232"/>
      <c r="Q598" s="232"/>
      <c r="R598" s="232"/>
      <c r="S598" s="232"/>
      <c r="T598" s="23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34" t="s">
        <v>141</v>
      </c>
      <c r="AU598" s="234" t="s">
        <v>83</v>
      </c>
      <c r="AV598" s="13" t="s">
        <v>81</v>
      </c>
      <c r="AW598" s="13" t="s">
        <v>29</v>
      </c>
      <c r="AX598" s="13" t="s">
        <v>73</v>
      </c>
      <c r="AY598" s="234" t="s">
        <v>133</v>
      </c>
    </row>
    <row r="599" s="13" customFormat="1">
      <c r="A599" s="13"/>
      <c r="B599" s="225"/>
      <c r="C599" s="226"/>
      <c r="D599" s="227" t="s">
        <v>141</v>
      </c>
      <c r="E599" s="228" t="s">
        <v>1</v>
      </c>
      <c r="F599" s="229" t="s">
        <v>523</v>
      </c>
      <c r="G599" s="226"/>
      <c r="H599" s="228" t="s">
        <v>1</v>
      </c>
      <c r="I599" s="226"/>
      <c r="J599" s="226"/>
      <c r="K599" s="226"/>
      <c r="L599" s="230"/>
      <c r="M599" s="231"/>
      <c r="N599" s="232"/>
      <c r="O599" s="232"/>
      <c r="P599" s="232"/>
      <c r="Q599" s="232"/>
      <c r="R599" s="232"/>
      <c r="S599" s="232"/>
      <c r="T599" s="23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34" t="s">
        <v>141</v>
      </c>
      <c r="AU599" s="234" t="s">
        <v>83</v>
      </c>
      <c r="AV599" s="13" t="s">
        <v>81</v>
      </c>
      <c r="AW599" s="13" t="s">
        <v>29</v>
      </c>
      <c r="AX599" s="13" t="s">
        <v>73</v>
      </c>
      <c r="AY599" s="234" t="s">
        <v>133</v>
      </c>
    </row>
    <row r="600" s="13" customFormat="1">
      <c r="A600" s="13"/>
      <c r="B600" s="225"/>
      <c r="C600" s="226"/>
      <c r="D600" s="227" t="s">
        <v>141</v>
      </c>
      <c r="E600" s="228" t="s">
        <v>1</v>
      </c>
      <c r="F600" s="229" t="s">
        <v>530</v>
      </c>
      <c r="G600" s="226"/>
      <c r="H600" s="228" t="s">
        <v>1</v>
      </c>
      <c r="I600" s="226"/>
      <c r="J600" s="226"/>
      <c r="K600" s="226"/>
      <c r="L600" s="230"/>
      <c r="M600" s="231"/>
      <c r="N600" s="232"/>
      <c r="O600" s="232"/>
      <c r="P600" s="232"/>
      <c r="Q600" s="232"/>
      <c r="R600" s="232"/>
      <c r="S600" s="232"/>
      <c r="T600" s="23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34" t="s">
        <v>141</v>
      </c>
      <c r="AU600" s="234" t="s">
        <v>83</v>
      </c>
      <c r="AV600" s="13" t="s">
        <v>81</v>
      </c>
      <c r="AW600" s="13" t="s">
        <v>29</v>
      </c>
      <c r="AX600" s="13" t="s">
        <v>73</v>
      </c>
      <c r="AY600" s="234" t="s">
        <v>133</v>
      </c>
    </row>
    <row r="601" s="13" customFormat="1">
      <c r="A601" s="13"/>
      <c r="B601" s="225"/>
      <c r="C601" s="226"/>
      <c r="D601" s="227" t="s">
        <v>141</v>
      </c>
      <c r="E601" s="228" t="s">
        <v>1</v>
      </c>
      <c r="F601" s="229" t="s">
        <v>311</v>
      </c>
      <c r="G601" s="226"/>
      <c r="H601" s="228" t="s">
        <v>1</v>
      </c>
      <c r="I601" s="226"/>
      <c r="J601" s="226"/>
      <c r="K601" s="226"/>
      <c r="L601" s="230"/>
      <c r="M601" s="231"/>
      <c r="N601" s="232"/>
      <c r="O601" s="232"/>
      <c r="P601" s="232"/>
      <c r="Q601" s="232"/>
      <c r="R601" s="232"/>
      <c r="S601" s="232"/>
      <c r="T601" s="23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34" t="s">
        <v>141</v>
      </c>
      <c r="AU601" s="234" t="s">
        <v>83</v>
      </c>
      <c r="AV601" s="13" t="s">
        <v>81</v>
      </c>
      <c r="AW601" s="13" t="s">
        <v>29</v>
      </c>
      <c r="AX601" s="13" t="s">
        <v>73</v>
      </c>
      <c r="AY601" s="234" t="s">
        <v>133</v>
      </c>
    </row>
    <row r="602" s="13" customFormat="1">
      <c r="A602" s="13"/>
      <c r="B602" s="225"/>
      <c r="C602" s="226"/>
      <c r="D602" s="227" t="s">
        <v>141</v>
      </c>
      <c r="E602" s="228" t="s">
        <v>1</v>
      </c>
      <c r="F602" s="229" t="s">
        <v>531</v>
      </c>
      <c r="G602" s="226"/>
      <c r="H602" s="228" t="s">
        <v>1</v>
      </c>
      <c r="I602" s="226"/>
      <c r="J602" s="226"/>
      <c r="K602" s="226"/>
      <c r="L602" s="230"/>
      <c r="M602" s="231"/>
      <c r="N602" s="232"/>
      <c r="O602" s="232"/>
      <c r="P602" s="232"/>
      <c r="Q602" s="232"/>
      <c r="R602" s="232"/>
      <c r="S602" s="232"/>
      <c r="T602" s="23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34" t="s">
        <v>141</v>
      </c>
      <c r="AU602" s="234" t="s">
        <v>83</v>
      </c>
      <c r="AV602" s="13" t="s">
        <v>81</v>
      </c>
      <c r="AW602" s="13" t="s">
        <v>29</v>
      </c>
      <c r="AX602" s="13" t="s">
        <v>73</v>
      </c>
      <c r="AY602" s="234" t="s">
        <v>133</v>
      </c>
    </row>
    <row r="603" s="14" customFormat="1">
      <c r="A603" s="14"/>
      <c r="B603" s="235"/>
      <c r="C603" s="236"/>
      <c r="D603" s="227" t="s">
        <v>141</v>
      </c>
      <c r="E603" s="237" t="s">
        <v>1</v>
      </c>
      <c r="F603" s="238" t="s">
        <v>363</v>
      </c>
      <c r="G603" s="236"/>
      <c r="H603" s="239">
        <v>10.048</v>
      </c>
      <c r="I603" s="236"/>
      <c r="J603" s="236"/>
      <c r="K603" s="236"/>
      <c r="L603" s="240"/>
      <c r="M603" s="241"/>
      <c r="N603" s="242"/>
      <c r="O603" s="242"/>
      <c r="P603" s="242"/>
      <c r="Q603" s="242"/>
      <c r="R603" s="242"/>
      <c r="S603" s="242"/>
      <c r="T603" s="243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44" t="s">
        <v>141</v>
      </c>
      <c r="AU603" s="244" t="s">
        <v>83</v>
      </c>
      <c r="AV603" s="14" t="s">
        <v>83</v>
      </c>
      <c r="AW603" s="14" t="s">
        <v>29</v>
      </c>
      <c r="AX603" s="14" t="s">
        <v>73</v>
      </c>
      <c r="AY603" s="244" t="s">
        <v>133</v>
      </c>
    </row>
    <row r="604" s="15" customFormat="1">
      <c r="A604" s="15"/>
      <c r="B604" s="245"/>
      <c r="C604" s="246"/>
      <c r="D604" s="227" t="s">
        <v>141</v>
      </c>
      <c r="E604" s="247" t="s">
        <v>1</v>
      </c>
      <c r="F604" s="248" t="s">
        <v>146</v>
      </c>
      <c r="G604" s="246"/>
      <c r="H604" s="249">
        <v>10.048</v>
      </c>
      <c r="I604" s="246"/>
      <c r="J604" s="246"/>
      <c r="K604" s="246"/>
      <c r="L604" s="250"/>
      <c r="M604" s="251"/>
      <c r="N604" s="252"/>
      <c r="O604" s="252"/>
      <c r="P604" s="252"/>
      <c r="Q604" s="252"/>
      <c r="R604" s="252"/>
      <c r="S604" s="252"/>
      <c r="T604" s="253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T604" s="254" t="s">
        <v>141</v>
      </c>
      <c r="AU604" s="254" t="s">
        <v>83</v>
      </c>
      <c r="AV604" s="15" t="s">
        <v>139</v>
      </c>
      <c r="AW604" s="15" t="s">
        <v>29</v>
      </c>
      <c r="AX604" s="15" t="s">
        <v>81</v>
      </c>
      <c r="AY604" s="254" t="s">
        <v>133</v>
      </c>
    </row>
    <row r="605" s="2" customFormat="1" ht="24.15" customHeight="1">
      <c r="A605" s="33"/>
      <c r="B605" s="34"/>
      <c r="C605" s="212" t="s">
        <v>532</v>
      </c>
      <c r="D605" s="212" t="s">
        <v>135</v>
      </c>
      <c r="E605" s="213" t="s">
        <v>533</v>
      </c>
      <c r="F605" s="214" t="s">
        <v>534</v>
      </c>
      <c r="G605" s="215" t="s">
        <v>180</v>
      </c>
      <c r="H605" s="216">
        <v>10.01</v>
      </c>
      <c r="I605" s="217">
        <v>1340</v>
      </c>
      <c r="J605" s="217">
        <f>ROUND(I605*H605,2)</f>
        <v>13413.4</v>
      </c>
      <c r="K605" s="218"/>
      <c r="L605" s="39"/>
      <c r="M605" s="219" t="s">
        <v>1</v>
      </c>
      <c r="N605" s="220" t="s">
        <v>38</v>
      </c>
      <c r="O605" s="221">
        <v>0.44800000000000001</v>
      </c>
      <c r="P605" s="221">
        <f>O605*H605</f>
        <v>4.4844799999999996</v>
      </c>
      <c r="Q605" s="221">
        <v>0.0058199999999999997</v>
      </c>
      <c r="R605" s="221">
        <f>Q605*H605</f>
        <v>0.058258199999999996</v>
      </c>
      <c r="S605" s="221">
        <v>0</v>
      </c>
      <c r="T605" s="222">
        <f>S605*H605</f>
        <v>0</v>
      </c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R605" s="223" t="s">
        <v>228</v>
      </c>
      <c r="AT605" s="223" t="s">
        <v>135</v>
      </c>
      <c r="AU605" s="223" t="s">
        <v>83</v>
      </c>
      <c r="AY605" s="18" t="s">
        <v>133</v>
      </c>
      <c r="BE605" s="224">
        <f>IF(N605="základní",J605,0)</f>
        <v>13413.4</v>
      </c>
      <c r="BF605" s="224">
        <f>IF(N605="snížená",J605,0)</f>
        <v>0</v>
      </c>
      <c r="BG605" s="224">
        <f>IF(N605="zákl. přenesená",J605,0)</f>
        <v>0</v>
      </c>
      <c r="BH605" s="224">
        <f>IF(N605="sníž. přenesená",J605,0)</f>
        <v>0</v>
      </c>
      <c r="BI605" s="224">
        <f>IF(N605="nulová",J605,0)</f>
        <v>0</v>
      </c>
      <c r="BJ605" s="18" t="s">
        <v>81</v>
      </c>
      <c r="BK605" s="224">
        <f>ROUND(I605*H605,2)</f>
        <v>13413.4</v>
      </c>
      <c r="BL605" s="18" t="s">
        <v>228</v>
      </c>
      <c r="BM605" s="223" t="s">
        <v>535</v>
      </c>
    </row>
    <row r="606" s="13" customFormat="1">
      <c r="A606" s="13"/>
      <c r="B606" s="225"/>
      <c r="C606" s="226"/>
      <c r="D606" s="227" t="s">
        <v>141</v>
      </c>
      <c r="E606" s="228" t="s">
        <v>1</v>
      </c>
      <c r="F606" s="229" t="s">
        <v>530</v>
      </c>
      <c r="G606" s="226"/>
      <c r="H606" s="228" t="s">
        <v>1</v>
      </c>
      <c r="I606" s="226"/>
      <c r="J606" s="226"/>
      <c r="K606" s="226"/>
      <c r="L606" s="230"/>
      <c r="M606" s="231"/>
      <c r="N606" s="232"/>
      <c r="O606" s="232"/>
      <c r="P606" s="232"/>
      <c r="Q606" s="232"/>
      <c r="R606" s="232"/>
      <c r="S606" s="232"/>
      <c r="T606" s="23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34" t="s">
        <v>141</v>
      </c>
      <c r="AU606" s="234" t="s">
        <v>83</v>
      </c>
      <c r="AV606" s="13" t="s">
        <v>81</v>
      </c>
      <c r="AW606" s="13" t="s">
        <v>29</v>
      </c>
      <c r="AX606" s="13" t="s">
        <v>73</v>
      </c>
      <c r="AY606" s="234" t="s">
        <v>133</v>
      </c>
    </row>
    <row r="607" s="13" customFormat="1">
      <c r="A607" s="13"/>
      <c r="B607" s="225"/>
      <c r="C607" s="226"/>
      <c r="D607" s="227" t="s">
        <v>141</v>
      </c>
      <c r="E607" s="228" t="s">
        <v>1</v>
      </c>
      <c r="F607" s="229" t="s">
        <v>536</v>
      </c>
      <c r="G607" s="226"/>
      <c r="H607" s="228" t="s">
        <v>1</v>
      </c>
      <c r="I607" s="226"/>
      <c r="J607" s="226"/>
      <c r="K607" s="226"/>
      <c r="L607" s="230"/>
      <c r="M607" s="231"/>
      <c r="N607" s="232"/>
      <c r="O607" s="232"/>
      <c r="P607" s="232"/>
      <c r="Q607" s="232"/>
      <c r="R607" s="232"/>
      <c r="S607" s="232"/>
      <c r="T607" s="23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34" t="s">
        <v>141</v>
      </c>
      <c r="AU607" s="234" t="s">
        <v>83</v>
      </c>
      <c r="AV607" s="13" t="s">
        <v>81</v>
      </c>
      <c r="AW607" s="13" t="s">
        <v>29</v>
      </c>
      <c r="AX607" s="13" t="s">
        <v>73</v>
      </c>
      <c r="AY607" s="234" t="s">
        <v>133</v>
      </c>
    </row>
    <row r="608" s="13" customFormat="1">
      <c r="A608" s="13"/>
      <c r="B608" s="225"/>
      <c r="C608" s="226"/>
      <c r="D608" s="227" t="s">
        <v>141</v>
      </c>
      <c r="E608" s="228" t="s">
        <v>1</v>
      </c>
      <c r="F608" s="229" t="s">
        <v>537</v>
      </c>
      <c r="G608" s="226"/>
      <c r="H608" s="228" t="s">
        <v>1</v>
      </c>
      <c r="I608" s="226"/>
      <c r="J608" s="226"/>
      <c r="K608" s="226"/>
      <c r="L608" s="230"/>
      <c r="M608" s="231"/>
      <c r="N608" s="232"/>
      <c r="O608" s="232"/>
      <c r="P608" s="232"/>
      <c r="Q608" s="232"/>
      <c r="R608" s="232"/>
      <c r="S608" s="232"/>
      <c r="T608" s="23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34" t="s">
        <v>141</v>
      </c>
      <c r="AU608" s="234" t="s">
        <v>83</v>
      </c>
      <c r="AV608" s="13" t="s">
        <v>81</v>
      </c>
      <c r="AW608" s="13" t="s">
        <v>29</v>
      </c>
      <c r="AX608" s="13" t="s">
        <v>73</v>
      </c>
      <c r="AY608" s="234" t="s">
        <v>133</v>
      </c>
    </row>
    <row r="609" s="14" customFormat="1">
      <c r="A609" s="14"/>
      <c r="B609" s="235"/>
      <c r="C609" s="236"/>
      <c r="D609" s="227" t="s">
        <v>141</v>
      </c>
      <c r="E609" s="237" t="s">
        <v>1</v>
      </c>
      <c r="F609" s="238" t="s">
        <v>538</v>
      </c>
      <c r="G609" s="236"/>
      <c r="H609" s="239">
        <v>1.53</v>
      </c>
      <c r="I609" s="236"/>
      <c r="J609" s="236"/>
      <c r="K609" s="236"/>
      <c r="L609" s="240"/>
      <c r="M609" s="241"/>
      <c r="N609" s="242"/>
      <c r="O609" s="242"/>
      <c r="P609" s="242"/>
      <c r="Q609" s="242"/>
      <c r="R609" s="242"/>
      <c r="S609" s="242"/>
      <c r="T609" s="243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44" t="s">
        <v>141</v>
      </c>
      <c r="AU609" s="244" t="s">
        <v>83</v>
      </c>
      <c r="AV609" s="14" t="s">
        <v>83</v>
      </c>
      <c r="AW609" s="14" t="s">
        <v>29</v>
      </c>
      <c r="AX609" s="14" t="s">
        <v>73</v>
      </c>
      <c r="AY609" s="244" t="s">
        <v>133</v>
      </c>
    </row>
    <row r="610" s="13" customFormat="1">
      <c r="A610" s="13"/>
      <c r="B610" s="225"/>
      <c r="C610" s="226"/>
      <c r="D610" s="227" t="s">
        <v>141</v>
      </c>
      <c r="E610" s="228" t="s">
        <v>1</v>
      </c>
      <c r="F610" s="229" t="s">
        <v>539</v>
      </c>
      <c r="G610" s="226"/>
      <c r="H610" s="228" t="s">
        <v>1</v>
      </c>
      <c r="I610" s="226"/>
      <c r="J610" s="226"/>
      <c r="K610" s="226"/>
      <c r="L610" s="230"/>
      <c r="M610" s="231"/>
      <c r="N610" s="232"/>
      <c r="O610" s="232"/>
      <c r="P610" s="232"/>
      <c r="Q610" s="232"/>
      <c r="R610" s="232"/>
      <c r="S610" s="232"/>
      <c r="T610" s="23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34" t="s">
        <v>141</v>
      </c>
      <c r="AU610" s="234" t="s">
        <v>83</v>
      </c>
      <c r="AV610" s="13" t="s">
        <v>81</v>
      </c>
      <c r="AW610" s="13" t="s">
        <v>29</v>
      </c>
      <c r="AX610" s="13" t="s">
        <v>73</v>
      </c>
      <c r="AY610" s="234" t="s">
        <v>133</v>
      </c>
    </row>
    <row r="611" s="14" customFormat="1">
      <c r="A611" s="14"/>
      <c r="B611" s="235"/>
      <c r="C611" s="236"/>
      <c r="D611" s="227" t="s">
        <v>141</v>
      </c>
      <c r="E611" s="237" t="s">
        <v>1</v>
      </c>
      <c r="F611" s="238" t="s">
        <v>540</v>
      </c>
      <c r="G611" s="236"/>
      <c r="H611" s="239">
        <v>0.47999999999999998</v>
      </c>
      <c r="I611" s="236"/>
      <c r="J611" s="236"/>
      <c r="K611" s="236"/>
      <c r="L611" s="240"/>
      <c r="M611" s="241"/>
      <c r="N611" s="242"/>
      <c r="O611" s="242"/>
      <c r="P611" s="242"/>
      <c r="Q611" s="242"/>
      <c r="R611" s="242"/>
      <c r="S611" s="242"/>
      <c r="T611" s="243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44" t="s">
        <v>141</v>
      </c>
      <c r="AU611" s="244" t="s">
        <v>83</v>
      </c>
      <c r="AV611" s="14" t="s">
        <v>83</v>
      </c>
      <c r="AW611" s="14" t="s">
        <v>29</v>
      </c>
      <c r="AX611" s="14" t="s">
        <v>73</v>
      </c>
      <c r="AY611" s="244" t="s">
        <v>133</v>
      </c>
    </row>
    <row r="612" s="13" customFormat="1">
      <c r="A612" s="13"/>
      <c r="B612" s="225"/>
      <c r="C612" s="226"/>
      <c r="D612" s="227" t="s">
        <v>141</v>
      </c>
      <c r="E612" s="228" t="s">
        <v>1</v>
      </c>
      <c r="F612" s="229" t="s">
        <v>541</v>
      </c>
      <c r="G612" s="226"/>
      <c r="H612" s="228" t="s">
        <v>1</v>
      </c>
      <c r="I612" s="226"/>
      <c r="J612" s="226"/>
      <c r="K612" s="226"/>
      <c r="L612" s="230"/>
      <c r="M612" s="231"/>
      <c r="N612" s="232"/>
      <c r="O612" s="232"/>
      <c r="P612" s="232"/>
      <c r="Q612" s="232"/>
      <c r="R612" s="232"/>
      <c r="S612" s="232"/>
      <c r="T612" s="23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34" t="s">
        <v>141</v>
      </c>
      <c r="AU612" s="234" t="s">
        <v>83</v>
      </c>
      <c r="AV612" s="13" t="s">
        <v>81</v>
      </c>
      <c r="AW612" s="13" t="s">
        <v>29</v>
      </c>
      <c r="AX612" s="13" t="s">
        <v>73</v>
      </c>
      <c r="AY612" s="234" t="s">
        <v>133</v>
      </c>
    </row>
    <row r="613" s="14" customFormat="1">
      <c r="A613" s="14"/>
      <c r="B613" s="235"/>
      <c r="C613" s="236"/>
      <c r="D613" s="227" t="s">
        <v>141</v>
      </c>
      <c r="E613" s="237" t="s">
        <v>1</v>
      </c>
      <c r="F613" s="238" t="s">
        <v>542</v>
      </c>
      <c r="G613" s="236"/>
      <c r="H613" s="239">
        <v>8</v>
      </c>
      <c r="I613" s="236"/>
      <c r="J613" s="236"/>
      <c r="K613" s="236"/>
      <c r="L613" s="240"/>
      <c r="M613" s="241"/>
      <c r="N613" s="242"/>
      <c r="O613" s="242"/>
      <c r="P613" s="242"/>
      <c r="Q613" s="242"/>
      <c r="R613" s="242"/>
      <c r="S613" s="242"/>
      <c r="T613" s="243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44" t="s">
        <v>141</v>
      </c>
      <c r="AU613" s="244" t="s">
        <v>83</v>
      </c>
      <c r="AV613" s="14" t="s">
        <v>83</v>
      </c>
      <c r="AW613" s="14" t="s">
        <v>29</v>
      </c>
      <c r="AX613" s="14" t="s">
        <v>73</v>
      </c>
      <c r="AY613" s="244" t="s">
        <v>133</v>
      </c>
    </row>
    <row r="614" s="15" customFormat="1">
      <c r="A614" s="15"/>
      <c r="B614" s="245"/>
      <c r="C614" s="246"/>
      <c r="D614" s="227" t="s">
        <v>141</v>
      </c>
      <c r="E614" s="247" t="s">
        <v>1</v>
      </c>
      <c r="F614" s="248" t="s">
        <v>146</v>
      </c>
      <c r="G614" s="246"/>
      <c r="H614" s="249">
        <v>10.01</v>
      </c>
      <c r="I614" s="246"/>
      <c r="J614" s="246"/>
      <c r="K614" s="246"/>
      <c r="L614" s="250"/>
      <c r="M614" s="251"/>
      <c r="N614" s="252"/>
      <c r="O614" s="252"/>
      <c r="P614" s="252"/>
      <c r="Q614" s="252"/>
      <c r="R614" s="252"/>
      <c r="S614" s="252"/>
      <c r="T614" s="253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T614" s="254" t="s">
        <v>141</v>
      </c>
      <c r="AU614" s="254" t="s">
        <v>83</v>
      </c>
      <c r="AV614" s="15" t="s">
        <v>139</v>
      </c>
      <c r="AW614" s="15" t="s">
        <v>29</v>
      </c>
      <c r="AX614" s="15" t="s">
        <v>81</v>
      </c>
      <c r="AY614" s="254" t="s">
        <v>133</v>
      </c>
    </row>
    <row r="615" s="2" customFormat="1" ht="24.15" customHeight="1">
      <c r="A615" s="33"/>
      <c r="B615" s="34"/>
      <c r="C615" s="212" t="s">
        <v>543</v>
      </c>
      <c r="D615" s="212" t="s">
        <v>135</v>
      </c>
      <c r="E615" s="213" t="s">
        <v>544</v>
      </c>
      <c r="F615" s="214" t="s">
        <v>545</v>
      </c>
      <c r="G615" s="215" t="s">
        <v>169</v>
      </c>
      <c r="H615" s="216">
        <v>0.39100000000000001</v>
      </c>
      <c r="I615" s="217">
        <v>2170</v>
      </c>
      <c r="J615" s="217">
        <f>ROUND(I615*H615,2)</f>
        <v>848.47000000000003</v>
      </c>
      <c r="K615" s="218"/>
      <c r="L615" s="39"/>
      <c r="M615" s="219" t="s">
        <v>1</v>
      </c>
      <c r="N615" s="220" t="s">
        <v>38</v>
      </c>
      <c r="O615" s="221">
        <v>4.7370000000000001</v>
      </c>
      <c r="P615" s="221">
        <f>O615*H615</f>
        <v>1.8521670000000001</v>
      </c>
      <c r="Q615" s="221">
        <v>0</v>
      </c>
      <c r="R615" s="221">
        <f>Q615*H615</f>
        <v>0</v>
      </c>
      <c r="S615" s="221">
        <v>0</v>
      </c>
      <c r="T615" s="222">
        <f>S615*H615</f>
        <v>0</v>
      </c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R615" s="223" t="s">
        <v>228</v>
      </c>
      <c r="AT615" s="223" t="s">
        <v>135</v>
      </c>
      <c r="AU615" s="223" t="s">
        <v>83</v>
      </c>
      <c r="AY615" s="18" t="s">
        <v>133</v>
      </c>
      <c r="BE615" s="224">
        <f>IF(N615="základní",J615,0)</f>
        <v>848.47000000000003</v>
      </c>
      <c r="BF615" s="224">
        <f>IF(N615="snížená",J615,0)</f>
        <v>0</v>
      </c>
      <c r="BG615" s="224">
        <f>IF(N615="zákl. přenesená",J615,0)</f>
        <v>0</v>
      </c>
      <c r="BH615" s="224">
        <f>IF(N615="sníž. přenesená",J615,0)</f>
        <v>0</v>
      </c>
      <c r="BI615" s="224">
        <f>IF(N615="nulová",J615,0)</f>
        <v>0</v>
      </c>
      <c r="BJ615" s="18" t="s">
        <v>81</v>
      </c>
      <c r="BK615" s="224">
        <f>ROUND(I615*H615,2)</f>
        <v>848.47000000000003</v>
      </c>
      <c r="BL615" s="18" t="s">
        <v>228</v>
      </c>
      <c r="BM615" s="223" t="s">
        <v>546</v>
      </c>
    </row>
    <row r="616" s="2" customFormat="1" ht="24.15" customHeight="1">
      <c r="A616" s="33"/>
      <c r="B616" s="34"/>
      <c r="C616" s="212" t="s">
        <v>547</v>
      </c>
      <c r="D616" s="212" t="s">
        <v>135</v>
      </c>
      <c r="E616" s="213" t="s">
        <v>548</v>
      </c>
      <c r="F616" s="214" t="s">
        <v>549</v>
      </c>
      <c r="G616" s="215" t="s">
        <v>169</v>
      </c>
      <c r="H616" s="216">
        <v>0.39100000000000001</v>
      </c>
      <c r="I616" s="217">
        <v>1430</v>
      </c>
      <c r="J616" s="217">
        <f>ROUND(I616*H616,2)</f>
        <v>559.13</v>
      </c>
      <c r="K616" s="218"/>
      <c r="L616" s="39"/>
      <c r="M616" s="219" t="s">
        <v>1</v>
      </c>
      <c r="N616" s="220" t="s">
        <v>38</v>
      </c>
      <c r="O616" s="221">
        <v>1.7330000000000001</v>
      </c>
      <c r="P616" s="221">
        <f>O616*H616</f>
        <v>0.67760300000000007</v>
      </c>
      <c r="Q616" s="221">
        <v>0</v>
      </c>
      <c r="R616" s="221">
        <f>Q616*H616</f>
        <v>0</v>
      </c>
      <c r="S616" s="221">
        <v>0</v>
      </c>
      <c r="T616" s="222">
        <f>S616*H616</f>
        <v>0</v>
      </c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R616" s="223" t="s">
        <v>228</v>
      </c>
      <c r="AT616" s="223" t="s">
        <v>135</v>
      </c>
      <c r="AU616" s="223" t="s">
        <v>83</v>
      </c>
      <c r="AY616" s="18" t="s">
        <v>133</v>
      </c>
      <c r="BE616" s="224">
        <f>IF(N616="základní",J616,0)</f>
        <v>559.13</v>
      </c>
      <c r="BF616" s="224">
        <f>IF(N616="snížená",J616,0)</f>
        <v>0</v>
      </c>
      <c r="BG616" s="224">
        <f>IF(N616="zákl. přenesená",J616,0)</f>
        <v>0</v>
      </c>
      <c r="BH616" s="224">
        <f>IF(N616="sníž. přenesená",J616,0)</f>
        <v>0</v>
      </c>
      <c r="BI616" s="224">
        <f>IF(N616="nulová",J616,0)</f>
        <v>0</v>
      </c>
      <c r="BJ616" s="18" t="s">
        <v>81</v>
      </c>
      <c r="BK616" s="224">
        <f>ROUND(I616*H616,2)</f>
        <v>559.13</v>
      </c>
      <c r="BL616" s="18" t="s">
        <v>228</v>
      </c>
      <c r="BM616" s="223" t="s">
        <v>550</v>
      </c>
    </row>
    <row r="617" s="12" customFormat="1" ht="22.8" customHeight="1">
      <c r="A617" s="12"/>
      <c r="B617" s="197"/>
      <c r="C617" s="198"/>
      <c r="D617" s="199" t="s">
        <v>72</v>
      </c>
      <c r="E617" s="210" t="s">
        <v>551</v>
      </c>
      <c r="F617" s="210" t="s">
        <v>552</v>
      </c>
      <c r="G617" s="198"/>
      <c r="H617" s="198"/>
      <c r="I617" s="198"/>
      <c r="J617" s="211">
        <f>BK617</f>
        <v>3640.8499999999999</v>
      </c>
      <c r="K617" s="198"/>
      <c r="L617" s="202"/>
      <c r="M617" s="203"/>
      <c r="N617" s="204"/>
      <c r="O617" s="204"/>
      <c r="P617" s="205">
        <f>SUM(P618:P630)</f>
        <v>2.9144019999999999</v>
      </c>
      <c r="Q617" s="204"/>
      <c r="R617" s="205">
        <f>SUM(R618:R630)</f>
        <v>0.0047969600000000003</v>
      </c>
      <c r="S617" s="204"/>
      <c r="T617" s="206">
        <f>SUM(T618:T630)</f>
        <v>0</v>
      </c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R617" s="207" t="s">
        <v>83</v>
      </c>
      <c r="AT617" s="208" t="s">
        <v>72</v>
      </c>
      <c r="AU617" s="208" t="s">
        <v>81</v>
      </c>
      <c r="AY617" s="207" t="s">
        <v>133</v>
      </c>
      <c r="BK617" s="209">
        <f>SUM(BK618:BK630)</f>
        <v>3640.8499999999999</v>
      </c>
    </row>
    <row r="618" s="2" customFormat="1" ht="33" customHeight="1">
      <c r="A618" s="33"/>
      <c r="B618" s="34"/>
      <c r="C618" s="212" t="s">
        <v>553</v>
      </c>
      <c r="D618" s="212" t="s">
        <v>135</v>
      </c>
      <c r="E618" s="213" t="s">
        <v>554</v>
      </c>
      <c r="F618" s="214" t="s">
        <v>555</v>
      </c>
      <c r="G618" s="215" t="s">
        <v>180</v>
      </c>
      <c r="H618" s="216">
        <v>31.149000000000001</v>
      </c>
      <c r="I618" s="217">
        <v>55.299999999999997</v>
      </c>
      <c r="J618" s="217">
        <f>ROUND(I618*H618,2)</f>
        <v>1722.54</v>
      </c>
      <c r="K618" s="218"/>
      <c r="L618" s="39"/>
      <c r="M618" s="219" t="s">
        <v>1</v>
      </c>
      <c r="N618" s="220" t="s">
        <v>38</v>
      </c>
      <c r="O618" s="221">
        <v>0.092999999999999999</v>
      </c>
      <c r="P618" s="221">
        <f>O618*H618</f>
        <v>2.8968570000000002</v>
      </c>
      <c r="Q618" s="221">
        <v>0</v>
      </c>
      <c r="R618" s="221">
        <f>Q618*H618</f>
        <v>0</v>
      </c>
      <c r="S618" s="221">
        <v>0</v>
      </c>
      <c r="T618" s="222">
        <f>S618*H618</f>
        <v>0</v>
      </c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R618" s="223" t="s">
        <v>228</v>
      </c>
      <c r="AT618" s="223" t="s">
        <v>135</v>
      </c>
      <c r="AU618" s="223" t="s">
        <v>83</v>
      </c>
      <c r="AY618" s="18" t="s">
        <v>133</v>
      </c>
      <c r="BE618" s="224">
        <f>IF(N618="základní",J618,0)</f>
        <v>1722.54</v>
      </c>
      <c r="BF618" s="224">
        <f>IF(N618="snížená",J618,0)</f>
        <v>0</v>
      </c>
      <c r="BG618" s="224">
        <f>IF(N618="zákl. přenesená",J618,0)</f>
        <v>0</v>
      </c>
      <c r="BH618" s="224">
        <f>IF(N618="sníž. přenesená",J618,0)</f>
        <v>0</v>
      </c>
      <c r="BI618" s="224">
        <f>IF(N618="nulová",J618,0)</f>
        <v>0</v>
      </c>
      <c r="BJ618" s="18" t="s">
        <v>81</v>
      </c>
      <c r="BK618" s="224">
        <f>ROUND(I618*H618,2)</f>
        <v>1722.54</v>
      </c>
      <c r="BL618" s="18" t="s">
        <v>228</v>
      </c>
      <c r="BM618" s="223" t="s">
        <v>556</v>
      </c>
    </row>
    <row r="619" s="13" customFormat="1">
      <c r="A619" s="13"/>
      <c r="B619" s="225"/>
      <c r="C619" s="226"/>
      <c r="D619" s="227" t="s">
        <v>141</v>
      </c>
      <c r="E619" s="228" t="s">
        <v>1</v>
      </c>
      <c r="F619" s="229" t="s">
        <v>142</v>
      </c>
      <c r="G619" s="226"/>
      <c r="H619" s="228" t="s">
        <v>1</v>
      </c>
      <c r="I619" s="226"/>
      <c r="J619" s="226"/>
      <c r="K619" s="226"/>
      <c r="L619" s="230"/>
      <c r="M619" s="231"/>
      <c r="N619" s="232"/>
      <c r="O619" s="232"/>
      <c r="P619" s="232"/>
      <c r="Q619" s="232"/>
      <c r="R619" s="232"/>
      <c r="S619" s="232"/>
      <c r="T619" s="23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34" t="s">
        <v>141</v>
      </c>
      <c r="AU619" s="234" t="s">
        <v>83</v>
      </c>
      <c r="AV619" s="13" t="s">
        <v>81</v>
      </c>
      <c r="AW619" s="13" t="s">
        <v>29</v>
      </c>
      <c r="AX619" s="13" t="s">
        <v>73</v>
      </c>
      <c r="AY619" s="234" t="s">
        <v>133</v>
      </c>
    </row>
    <row r="620" s="13" customFormat="1">
      <c r="A620" s="13"/>
      <c r="B620" s="225"/>
      <c r="C620" s="226"/>
      <c r="D620" s="227" t="s">
        <v>141</v>
      </c>
      <c r="E620" s="228" t="s">
        <v>1</v>
      </c>
      <c r="F620" s="229" t="s">
        <v>182</v>
      </c>
      <c r="G620" s="226"/>
      <c r="H620" s="228" t="s">
        <v>1</v>
      </c>
      <c r="I620" s="226"/>
      <c r="J620" s="226"/>
      <c r="K620" s="226"/>
      <c r="L620" s="230"/>
      <c r="M620" s="231"/>
      <c r="N620" s="232"/>
      <c r="O620" s="232"/>
      <c r="P620" s="232"/>
      <c r="Q620" s="232"/>
      <c r="R620" s="232"/>
      <c r="S620" s="232"/>
      <c r="T620" s="23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34" t="s">
        <v>141</v>
      </c>
      <c r="AU620" s="234" t="s">
        <v>83</v>
      </c>
      <c r="AV620" s="13" t="s">
        <v>81</v>
      </c>
      <c r="AW620" s="13" t="s">
        <v>29</v>
      </c>
      <c r="AX620" s="13" t="s">
        <v>73</v>
      </c>
      <c r="AY620" s="234" t="s">
        <v>133</v>
      </c>
    </row>
    <row r="621" s="13" customFormat="1">
      <c r="A621" s="13"/>
      <c r="B621" s="225"/>
      <c r="C621" s="226"/>
      <c r="D621" s="227" t="s">
        <v>141</v>
      </c>
      <c r="E621" s="228" t="s">
        <v>1</v>
      </c>
      <c r="F621" s="229" t="s">
        <v>152</v>
      </c>
      <c r="G621" s="226"/>
      <c r="H621" s="228" t="s">
        <v>1</v>
      </c>
      <c r="I621" s="226"/>
      <c r="J621" s="226"/>
      <c r="K621" s="226"/>
      <c r="L621" s="230"/>
      <c r="M621" s="231"/>
      <c r="N621" s="232"/>
      <c r="O621" s="232"/>
      <c r="P621" s="232"/>
      <c r="Q621" s="232"/>
      <c r="R621" s="232"/>
      <c r="S621" s="232"/>
      <c r="T621" s="23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34" t="s">
        <v>141</v>
      </c>
      <c r="AU621" s="234" t="s">
        <v>83</v>
      </c>
      <c r="AV621" s="13" t="s">
        <v>81</v>
      </c>
      <c r="AW621" s="13" t="s">
        <v>29</v>
      </c>
      <c r="AX621" s="13" t="s">
        <v>73</v>
      </c>
      <c r="AY621" s="234" t="s">
        <v>133</v>
      </c>
    </row>
    <row r="622" s="13" customFormat="1">
      <c r="A622" s="13"/>
      <c r="B622" s="225"/>
      <c r="C622" s="226"/>
      <c r="D622" s="227" t="s">
        <v>141</v>
      </c>
      <c r="E622" s="228" t="s">
        <v>1</v>
      </c>
      <c r="F622" s="229" t="s">
        <v>237</v>
      </c>
      <c r="G622" s="226"/>
      <c r="H622" s="228" t="s">
        <v>1</v>
      </c>
      <c r="I622" s="226"/>
      <c r="J622" s="226"/>
      <c r="K622" s="226"/>
      <c r="L622" s="230"/>
      <c r="M622" s="231"/>
      <c r="N622" s="232"/>
      <c r="O622" s="232"/>
      <c r="P622" s="232"/>
      <c r="Q622" s="232"/>
      <c r="R622" s="232"/>
      <c r="S622" s="232"/>
      <c r="T622" s="23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T622" s="234" t="s">
        <v>141</v>
      </c>
      <c r="AU622" s="234" t="s">
        <v>83</v>
      </c>
      <c r="AV622" s="13" t="s">
        <v>81</v>
      </c>
      <c r="AW622" s="13" t="s">
        <v>29</v>
      </c>
      <c r="AX622" s="13" t="s">
        <v>73</v>
      </c>
      <c r="AY622" s="234" t="s">
        <v>133</v>
      </c>
    </row>
    <row r="623" s="13" customFormat="1">
      <c r="A623" s="13"/>
      <c r="B623" s="225"/>
      <c r="C623" s="226"/>
      <c r="D623" s="227" t="s">
        <v>141</v>
      </c>
      <c r="E623" s="228" t="s">
        <v>1</v>
      </c>
      <c r="F623" s="229" t="s">
        <v>414</v>
      </c>
      <c r="G623" s="226"/>
      <c r="H623" s="228" t="s">
        <v>1</v>
      </c>
      <c r="I623" s="226"/>
      <c r="J623" s="226"/>
      <c r="K623" s="226"/>
      <c r="L623" s="230"/>
      <c r="M623" s="231"/>
      <c r="N623" s="232"/>
      <c r="O623" s="232"/>
      <c r="P623" s="232"/>
      <c r="Q623" s="232"/>
      <c r="R623" s="232"/>
      <c r="S623" s="232"/>
      <c r="T623" s="23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34" t="s">
        <v>141</v>
      </c>
      <c r="AU623" s="234" t="s">
        <v>83</v>
      </c>
      <c r="AV623" s="13" t="s">
        <v>81</v>
      </c>
      <c r="AW623" s="13" t="s">
        <v>29</v>
      </c>
      <c r="AX623" s="13" t="s">
        <v>73</v>
      </c>
      <c r="AY623" s="234" t="s">
        <v>133</v>
      </c>
    </row>
    <row r="624" s="13" customFormat="1">
      <c r="A624" s="13"/>
      <c r="B624" s="225"/>
      <c r="C624" s="226"/>
      <c r="D624" s="227" t="s">
        <v>141</v>
      </c>
      <c r="E624" s="228" t="s">
        <v>1</v>
      </c>
      <c r="F624" s="229" t="s">
        <v>415</v>
      </c>
      <c r="G624" s="226"/>
      <c r="H624" s="228" t="s">
        <v>1</v>
      </c>
      <c r="I624" s="226"/>
      <c r="J624" s="226"/>
      <c r="K624" s="226"/>
      <c r="L624" s="230"/>
      <c r="M624" s="231"/>
      <c r="N624" s="232"/>
      <c r="O624" s="232"/>
      <c r="P624" s="232"/>
      <c r="Q624" s="232"/>
      <c r="R624" s="232"/>
      <c r="S624" s="232"/>
      <c r="T624" s="23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34" t="s">
        <v>141</v>
      </c>
      <c r="AU624" s="234" t="s">
        <v>83</v>
      </c>
      <c r="AV624" s="13" t="s">
        <v>81</v>
      </c>
      <c r="AW624" s="13" t="s">
        <v>29</v>
      </c>
      <c r="AX624" s="13" t="s">
        <v>73</v>
      </c>
      <c r="AY624" s="234" t="s">
        <v>133</v>
      </c>
    </row>
    <row r="625" s="14" customFormat="1">
      <c r="A625" s="14"/>
      <c r="B625" s="235"/>
      <c r="C625" s="236"/>
      <c r="D625" s="227" t="s">
        <v>141</v>
      </c>
      <c r="E625" s="237" t="s">
        <v>1</v>
      </c>
      <c r="F625" s="238" t="s">
        <v>557</v>
      </c>
      <c r="G625" s="236"/>
      <c r="H625" s="239">
        <v>31.149000000000001</v>
      </c>
      <c r="I625" s="236"/>
      <c r="J625" s="236"/>
      <c r="K625" s="236"/>
      <c r="L625" s="240"/>
      <c r="M625" s="241"/>
      <c r="N625" s="242"/>
      <c r="O625" s="242"/>
      <c r="P625" s="242"/>
      <c r="Q625" s="242"/>
      <c r="R625" s="242"/>
      <c r="S625" s="242"/>
      <c r="T625" s="243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T625" s="244" t="s">
        <v>141</v>
      </c>
      <c r="AU625" s="244" t="s">
        <v>83</v>
      </c>
      <c r="AV625" s="14" t="s">
        <v>83</v>
      </c>
      <c r="AW625" s="14" t="s">
        <v>29</v>
      </c>
      <c r="AX625" s="14" t="s">
        <v>73</v>
      </c>
      <c r="AY625" s="244" t="s">
        <v>133</v>
      </c>
    </row>
    <row r="626" s="15" customFormat="1">
      <c r="A626" s="15"/>
      <c r="B626" s="245"/>
      <c r="C626" s="246"/>
      <c r="D626" s="227" t="s">
        <v>141</v>
      </c>
      <c r="E626" s="247" t="s">
        <v>1</v>
      </c>
      <c r="F626" s="248" t="s">
        <v>146</v>
      </c>
      <c r="G626" s="246"/>
      <c r="H626" s="249">
        <v>31.149000000000001</v>
      </c>
      <c r="I626" s="246"/>
      <c r="J626" s="246"/>
      <c r="K626" s="246"/>
      <c r="L626" s="250"/>
      <c r="M626" s="251"/>
      <c r="N626" s="252"/>
      <c r="O626" s="252"/>
      <c r="P626" s="252"/>
      <c r="Q626" s="252"/>
      <c r="R626" s="252"/>
      <c r="S626" s="252"/>
      <c r="T626" s="253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T626" s="254" t="s">
        <v>141</v>
      </c>
      <c r="AU626" s="254" t="s">
        <v>83</v>
      </c>
      <c r="AV626" s="15" t="s">
        <v>139</v>
      </c>
      <c r="AW626" s="15" t="s">
        <v>29</v>
      </c>
      <c r="AX626" s="15" t="s">
        <v>81</v>
      </c>
      <c r="AY626" s="254" t="s">
        <v>133</v>
      </c>
    </row>
    <row r="627" s="2" customFormat="1" ht="37.8" customHeight="1">
      <c r="A627" s="33"/>
      <c r="B627" s="34"/>
      <c r="C627" s="265" t="s">
        <v>558</v>
      </c>
      <c r="D627" s="265" t="s">
        <v>189</v>
      </c>
      <c r="E627" s="266" t="s">
        <v>559</v>
      </c>
      <c r="F627" s="267" t="s">
        <v>560</v>
      </c>
      <c r="G627" s="268" t="s">
        <v>180</v>
      </c>
      <c r="H627" s="269">
        <v>34.264000000000003</v>
      </c>
      <c r="I627" s="270">
        <v>55.700000000000003</v>
      </c>
      <c r="J627" s="270">
        <f>ROUND(I627*H627,2)</f>
        <v>1908.5</v>
      </c>
      <c r="K627" s="271"/>
      <c r="L627" s="272"/>
      <c r="M627" s="273" t="s">
        <v>1</v>
      </c>
      <c r="N627" s="274" t="s">
        <v>38</v>
      </c>
      <c r="O627" s="221">
        <v>0</v>
      </c>
      <c r="P627" s="221">
        <f>O627*H627</f>
        <v>0</v>
      </c>
      <c r="Q627" s="221">
        <v>0.00013999999999999999</v>
      </c>
      <c r="R627" s="221">
        <f>Q627*H627</f>
        <v>0.0047969600000000003</v>
      </c>
      <c r="S627" s="221">
        <v>0</v>
      </c>
      <c r="T627" s="222">
        <f>S627*H627</f>
        <v>0</v>
      </c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R627" s="223" t="s">
        <v>339</v>
      </c>
      <c r="AT627" s="223" t="s">
        <v>189</v>
      </c>
      <c r="AU627" s="223" t="s">
        <v>83</v>
      </c>
      <c r="AY627" s="18" t="s">
        <v>133</v>
      </c>
      <c r="BE627" s="224">
        <f>IF(N627="základní",J627,0)</f>
        <v>1908.5</v>
      </c>
      <c r="BF627" s="224">
        <f>IF(N627="snížená",J627,0)</f>
        <v>0</v>
      </c>
      <c r="BG627" s="224">
        <f>IF(N627="zákl. přenesená",J627,0)</f>
        <v>0</v>
      </c>
      <c r="BH627" s="224">
        <f>IF(N627="sníž. přenesená",J627,0)</f>
        <v>0</v>
      </c>
      <c r="BI627" s="224">
        <f>IF(N627="nulová",J627,0)</f>
        <v>0</v>
      </c>
      <c r="BJ627" s="18" t="s">
        <v>81</v>
      </c>
      <c r="BK627" s="224">
        <f>ROUND(I627*H627,2)</f>
        <v>1908.5</v>
      </c>
      <c r="BL627" s="18" t="s">
        <v>228</v>
      </c>
      <c r="BM627" s="223" t="s">
        <v>561</v>
      </c>
    </row>
    <row r="628" s="14" customFormat="1">
      <c r="A628" s="14"/>
      <c r="B628" s="235"/>
      <c r="C628" s="236"/>
      <c r="D628" s="227" t="s">
        <v>141</v>
      </c>
      <c r="E628" s="236"/>
      <c r="F628" s="238" t="s">
        <v>562</v>
      </c>
      <c r="G628" s="236"/>
      <c r="H628" s="239">
        <v>34.264000000000003</v>
      </c>
      <c r="I628" s="236"/>
      <c r="J628" s="236"/>
      <c r="K628" s="236"/>
      <c r="L628" s="240"/>
      <c r="M628" s="241"/>
      <c r="N628" s="242"/>
      <c r="O628" s="242"/>
      <c r="P628" s="242"/>
      <c r="Q628" s="242"/>
      <c r="R628" s="242"/>
      <c r="S628" s="242"/>
      <c r="T628" s="243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44" t="s">
        <v>141</v>
      </c>
      <c r="AU628" s="244" t="s">
        <v>83</v>
      </c>
      <c r="AV628" s="14" t="s">
        <v>83</v>
      </c>
      <c r="AW628" s="14" t="s">
        <v>4</v>
      </c>
      <c r="AX628" s="14" t="s">
        <v>81</v>
      </c>
      <c r="AY628" s="244" t="s">
        <v>133</v>
      </c>
    </row>
    <row r="629" s="2" customFormat="1" ht="24.15" customHeight="1">
      <c r="A629" s="33"/>
      <c r="B629" s="34"/>
      <c r="C629" s="212" t="s">
        <v>563</v>
      </c>
      <c r="D629" s="212" t="s">
        <v>135</v>
      </c>
      <c r="E629" s="213" t="s">
        <v>564</v>
      </c>
      <c r="F629" s="214" t="s">
        <v>565</v>
      </c>
      <c r="G629" s="215" t="s">
        <v>169</v>
      </c>
      <c r="H629" s="216">
        <v>0.0050000000000000001</v>
      </c>
      <c r="I629" s="217">
        <v>1170</v>
      </c>
      <c r="J629" s="217">
        <f>ROUND(I629*H629,2)</f>
        <v>5.8499999999999996</v>
      </c>
      <c r="K629" s="218"/>
      <c r="L629" s="39"/>
      <c r="M629" s="219" t="s">
        <v>1</v>
      </c>
      <c r="N629" s="220" t="s">
        <v>38</v>
      </c>
      <c r="O629" s="221">
        <v>2.1779999999999999</v>
      </c>
      <c r="P629" s="221">
        <f>O629*H629</f>
        <v>0.01089</v>
      </c>
      <c r="Q629" s="221">
        <v>0</v>
      </c>
      <c r="R629" s="221">
        <f>Q629*H629</f>
        <v>0</v>
      </c>
      <c r="S629" s="221">
        <v>0</v>
      </c>
      <c r="T629" s="222">
        <f>S629*H629</f>
        <v>0</v>
      </c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R629" s="223" t="s">
        <v>228</v>
      </c>
      <c r="AT629" s="223" t="s">
        <v>135</v>
      </c>
      <c r="AU629" s="223" t="s">
        <v>83</v>
      </c>
      <c r="AY629" s="18" t="s">
        <v>133</v>
      </c>
      <c r="BE629" s="224">
        <f>IF(N629="základní",J629,0)</f>
        <v>5.8499999999999996</v>
      </c>
      <c r="BF629" s="224">
        <f>IF(N629="snížená",J629,0)</f>
        <v>0</v>
      </c>
      <c r="BG629" s="224">
        <f>IF(N629="zákl. přenesená",J629,0)</f>
        <v>0</v>
      </c>
      <c r="BH629" s="224">
        <f>IF(N629="sníž. přenesená",J629,0)</f>
        <v>0</v>
      </c>
      <c r="BI629" s="224">
        <f>IF(N629="nulová",J629,0)</f>
        <v>0</v>
      </c>
      <c r="BJ629" s="18" t="s">
        <v>81</v>
      </c>
      <c r="BK629" s="224">
        <f>ROUND(I629*H629,2)</f>
        <v>5.8499999999999996</v>
      </c>
      <c r="BL629" s="18" t="s">
        <v>228</v>
      </c>
      <c r="BM629" s="223" t="s">
        <v>566</v>
      </c>
    </row>
    <row r="630" s="2" customFormat="1" ht="24.15" customHeight="1">
      <c r="A630" s="33"/>
      <c r="B630" s="34"/>
      <c r="C630" s="212" t="s">
        <v>567</v>
      </c>
      <c r="D630" s="212" t="s">
        <v>135</v>
      </c>
      <c r="E630" s="213" t="s">
        <v>568</v>
      </c>
      <c r="F630" s="214" t="s">
        <v>569</v>
      </c>
      <c r="G630" s="215" t="s">
        <v>169</v>
      </c>
      <c r="H630" s="216">
        <v>0.0050000000000000001</v>
      </c>
      <c r="I630" s="217">
        <v>791</v>
      </c>
      <c r="J630" s="217">
        <f>ROUND(I630*H630,2)</f>
        <v>3.96</v>
      </c>
      <c r="K630" s="218"/>
      <c r="L630" s="39"/>
      <c r="M630" s="219" t="s">
        <v>1</v>
      </c>
      <c r="N630" s="220" t="s">
        <v>38</v>
      </c>
      <c r="O630" s="221">
        <v>1.331</v>
      </c>
      <c r="P630" s="221">
        <f>O630*H630</f>
        <v>0.0066550000000000003</v>
      </c>
      <c r="Q630" s="221">
        <v>0</v>
      </c>
      <c r="R630" s="221">
        <f>Q630*H630</f>
        <v>0</v>
      </c>
      <c r="S630" s="221">
        <v>0</v>
      </c>
      <c r="T630" s="222">
        <f>S630*H630</f>
        <v>0</v>
      </c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R630" s="223" t="s">
        <v>228</v>
      </c>
      <c r="AT630" s="223" t="s">
        <v>135</v>
      </c>
      <c r="AU630" s="223" t="s">
        <v>83</v>
      </c>
      <c r="AY630" s="18" t="s">
        <v>133</v>
      </c>
      <c r="BE630" s="224">
        <f>IF(N630="základní",J630,0)</f>
        <v>3.96</v>
      </c>
      <c r="BF630" s="224">
        <f>IF(N630="snížená",J630,0)</f>
        <v>0</v>
      </c>
      <c r="BG630" s="224">
        <f>IF(N630="zákl. přenesená",J630,0)</f>
        <v>0</v>
      </c>
      <c r="BH630" s="224">
        <f>IF(N630="sníž. přenesená",J630,0)</f>
        <v>0</v>
      </c>
      <c r="BI630" s="224">
        <f>IF(N630="nulová",J630,0)</f>
        <v>0</v>
      </c>
      <c r="BJ630" s="18" t="s">
        <v>81</v>
      </c>
      <c r="BK630" s="224">
        <f>ROUND(I630*H630,2)</f>
        <v>3.96</v>
      </c>
      <c r="BL630" s="18" t="s">
        <v>228</v>
      </c>
      <c r="BM630" s="223" t="s">
        <v>570</v>
      </c>
    </row>
    <row r="631" s="12" customFormat="1" ht="22.8" customHeight="1">
      <c r="A631" s="12"/>
      <c r="B631" s="197"/>
      <c r="C631" s="198"/>
      <c r="D631" s="199" t="s">
        <v>72</v>
      </c>
      <c r="E631" s="210" t="s">
        <v>571</v>
      </c>
      <c r="F631" s="210" t="s">
        <v>572</v>
      </c>
      <c r="G631" s="198"/>
      <c r="H631" s="198"/>
      <c r="I631" s="198"/>
      <c r="J631" s="211">
        <f>BK631</f>
        <v>276000</v>
      </c>
      <c r="K631" s="198"/>
      <c r="L631" s="202"/>
      <c r="M631" s="203"/>
      <c r="N631" s="204"/>
      <c r="O631" s="204"/>
      <c r="P631" s="205">
        <f>SUM(P632:P686)</f>
        <v>0</v>
      </c>
      <c r="Q631" s="204"/>
      <c r="R631" s="205">
        <f>SUM(R632:R686)</f>
        <v>0</v>
      </c>
      <c r="S631" s="204"/>
      <c r="T631" s="206">
        <f>SUM(T632:T686)</f>
        <v>0</v>
      </c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R631" s="207" t="s">
        <v>83</v>
      </c>
      <c r="AT631" s="208" t="s">
        <v>72</v>
      </c>
      <c r="AU631" s="208" t="s">
        <v>81</v>
      </c>
      <c r="AY631" s="207" t="s">
        <v>133</v>
      </c>
      <c r="BK631" s="209">
        <f>SUM(BK632:BK686)</f>
        <v>276000</v>
      </c>
    </row>
    <row r="632" s="2" customFormat="1" ht="24.15" customHeight="1">
      <c r="A632" s="33"/>
      <c r="B632" s="34"/>
      <c r="C632" s="212" t="s">
        <v>573</v>
      </c>
      <c r="D632" s="212" t="s">
        <v>135</v>
      </c>
      <c r="E632" s="213" t="s">
        <v>574</v>
      </c>
      <c r="F632" s="214" t="s">
        <v>575</v>
      </c>
      <c r="G632" s="215" t="s">
        <v>576</v>
      </c>
      <c r="H632" s="216">
        <v>2</v>
      </c>
      <c r="I632" s="217">
        <v>20000</v>
      </c>
      <c r="J632" s="217">
        <f>ROUND(I632*H632,2)</f>
        <v>40000</v>
      </c>
      <c r="K632" s="218"/>
      <c r="L632" s="39"/>
      <c r="M632" s="219" t="s">
        <v>1</v>
      </c>
      <c r="N632" s="220" t="s">
        <v>38</v>
      </c>
      <c r="O632" s="221">
        <v>0</v>
      </c>
      <c r="P632" s="221">
        <f>O632*H632</f>
        <v>0</v>
      </c>
      <c r="Q632" s="221">
        <v>0</v>
      </c>
      <c r="R632" s="221">
        <f>Q632*H632</f>
        <v>0</v>
      </c>
      <c r="S632" s="221">
        <v>0</v>
      </c>
      <c r="T632" s="222">
        <f>S632*H632</f>
        <v>0</v>
      </c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R632" s="223" t="s">
        <v>228</v>
      </c>
      <c r="AT632" s="223" t="s">
        <v>135</v>
      </c>
      <c r="AU632" s="223" t="s">
        <v>83</v>
      </c>
      <c r="AY632" s="18" t="s">
        <v>133</v>
      </c>
      <c r="BE632" s="224">
        <f>IF(N632="základní",J632,0)</f>
        <v>40000</v>
      </c>
      <c r="BF632" s="224">
        <f>IF(N632="snížená",J632,0)</f>
        <v>0</v>
      </c>
      <c r="BG632" s="224">
        <f>IF(N632="zákl. přenesená",J632,0)</f>
        <v>0</v>
      </c>
      <c r="BH632" s="224">
        <f>IF(N632="sníž. přenesená",J632,0)</f>
        <v>0</v>
      </c>
      <c r="BI632" s="224">
        <f>IF(N632="nulová",J632,0)</f>
        <v>0</v>
      </c>
      <c r="BJ632" s="18" t="s">
        <v>81</v>
      </c>
      <c r="BK632" s="224">
        <f>ROUND(I632*H632,2)</f>
        <v>40000</v>
      </c>
      <c r="BL632" s="18" t="s">
        <v>228</v>
      </c>
      <c r="BM632" s="223" t="s">
        <v>577</v>
      </c>
    </row>
    <row r="633" s="2" customFormat="1">
      <c r="A633" s="33"/>
      <c r="B633" s="34"/>
      <c r="C633" s="35"/>
      <c r="D633" s="227" t="s">
        <v>233</v>
      </c>
      <c r="E633" s="35"/>
      <c r="F633" s="275" t="s">
        <v>578</v>
      </c>
      <c r="G633" s="35"/>
      <c r="H633" s="35"/>
      <c r="I633" s="35"/>
      <c r="J633" s="35"/>
      <c r="K633" s="35"/>
      <c r="L633" s="39"/>
      <c r="M633" s="276"/>
      <c r="N633" s="277"/>
      <c r="O633" s="85"/>
      <c r="P633" s="85"/>
      <c r="Q633" s="85"/>
      <c r="R633" s="85"/>
      <c r="S633" s="85"/>
      <c r="T633" s="86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T633" s="18" t="s">
        <v>233</v>
      </c>
      <c r="AU633" s="18" t="s">
        <v>83</v>
      </c>
    </row>
    <row r="634" s="13" customFormat="1">
      <c r="A634" s="13"/>
      <c r="B634" s="225"/>
      <c r="C634" s="226"/>
      <c r="D634" s="227" t="s">
        <v>141</v>
      </c>
      <c r="E634" s="228" t="s">
        <v>1</v>
      </c>
      <c r="F634" s="229" t="s">
        <v>536</v>
      </c>
      <c r="G634" s="226"/>
      <c r="H634" s="228" t="s">
        <v>1</v>
      </c>
      <c r="I634" s="226"/>
      <c r="J634" s="226"/>
      <c r="K634" s="226"/>
      <c r="L634" s="230"/>
      <c r="M634" s="231"/>
      <c r="N634" s="232"/>
      <c r="O634" s="232"/>
      <c r="P634" s="232"/>
      <c r="Q634" s="232"/>
      <c r="R634" s="232"/>
      <c r="S634" s="232"/>
      <c r="T634" s="23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34" t="s">
        <v>141</v>
      </c>
      <c r="AU634" s="234" t="s">
        <v>83</v>
      </c>
      <c r="AV634" s="13" t="s">
        <v>81</v>
      </c>
      <c r="AW634" s="13" t="s">
        <v>29</v>
      </c>
      <c r="AX634" s="13" t="s">
        <v>73</v>
      </c>
      <c r="AY634" s="234" t="s">
        <v>133</v>
      </c>
    </row>
    <row r="635" s="13" customFormat="1">
      <c r="A635" s="13"/>
      <c r="B635" s="225"/>
      <c r="C635" s="226"/>
      <c r="D635" s="227" t="s">
        <v>141</v>
      </c>
      <c r="E635" s="228" t="s">
        <v>1</v>
      </c>
      <c r="F635" s="229" t="s">
        <v>579</v>
      </c>
      <c r="G635" s="226"/>
      <c r="H635" s="228" t="s">
        <v>1</v>
      </c>
      <c r="I635" s="226"/>
      <c r="J635" s="226"/>
      <c r="K635" s="226"/>
      <c r="L635" s="230"/>
      <c r="M635" s="231"/>
      <c r="N635" s="232"/>
      <c r="O635" s="232"/>
      <c r="P635" s="232"/>
      <c r="Q635" s="232"/>
      <c r="R635" s="232"/>
      <c r="S635" s="232"/>
      <c r="T635" s="23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34" t="s">
        <v>141</v>
      </c>
      <c r="AU635" s="234" t="s">
        <v>83</v>
      </c>
      <c r="AV635" s="13" t="s">
        <v>81</v>
      </c>
      <c r="AW635" s="13" t="s">
        <v>29</v>
      </c>
      <c r="AX635" s="13" t="s">
        <v>73</v>
      </c>
      <c r="AY635" s="234" t="s">
        <v>133</v>
      </c>
    </row>
    <row r="636" s="14" customFormat="1">
      <c r="A636" s="14"/>
      <c r="B636" s="235"/>
      <c r="C636" s="236"/>
      <c r="D636" s="227" t="s">
        <v>141</v>
      </c>
      <c r="E636" s="237" t="s">
        <v>1</v>
      </c>
      <c r="F636" s="238" t="s">
        <v>580</v>
      </c>
      <c r="G636" s="236"/>
      <c r="H636" s="239">
        <v>2</v>
      </c>
      <c r="I636" s="236"/>
      <c r="J636" s="236"/>
      <c r="K636" s="236"/>
      <c r="L636" s="240"/>
      <c r="M636" s="241"/>
      <c r="N636" s="242"/>
      <c r="O636" s="242"/>
      <c r="P636" s="242"/>
      <c r="Q636" s="242"/>
      <c r="R636" s="242"/>
      <c r="S636" s="242"/>
      <c r="T636" s="243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T636" s="244" t="s">
        <v>141</v>
      </c>
      <c r="AU636" s="244" t="s">
        <v>83</v>
      </c>
      <c r="AV636" s="14" t="s">
        <v>83</v>
      </c>
      <c r="AW636" s="14" t="s">
        <v>29</v>
      </c>
      <c r="AX636" s="14" t="s">
        <v>73</v>
      </c>
      <c r="AY636" s="244" t="s">
        <v>133</v>
      </c>
    </row>
    <row r="637" s="15" customFormat="1">
      <c r="A637" s="15"/>
      <c r="B637" s="245"/>
      <c r="C637" s="246"/>
      <c r="D637" s="227" t="s">
        <v>141</v>
      </c>
      <c r="E637" s="247" t="s">
        <v>1</v>
      </c>
      <c r="F637" s="248" t="s">
        <v>146</v>
      </c>
      <c r="G637" s="246"/>
      <c r="H637" s="249">
        <v>2</v>
      </c>
      <c r="I637" s="246"/>
      <c r="J637" s="246"/>
      <c r="K637" s="246"/>
      <c r="L637" s="250"/>
      <c r="M637" s="251"/>
      <c r="N637" s="252"/>
      <c r="O637" s="252"/>
      <c r="P637" s="252"/>
      <c r="Q637" s="252"/>
      <c r="R637" s="252"/>
      <c r="S637" s="252"/>
      <c r="T637" s="253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T637" s="254" t="s">
        <v>141</v>
      </c>
      <c r="AU637" s="254" t="s">
        <v>83</v>
      </c>
      <c r="AV637" s="15" t="s">
        <v>139</v>
      </c>
      <c r="AW637" s="15" t="s">
        <v>29</v>
      </c>
      <c r="AX637" s="15" t="s">
        <v>81</v>
      </c>
      <c r="AY637" s="254" t="s">
        <v>133</v>
      </c>
    </row>
    <row r="638" s="2" customFormat="1" ht="24.15" customHeight="1">
      <c r="A638" s="33"/>
      <c r="B638" s="34"/>
      <c r="C638" s="212" t="s">
        <v>581</v>
      </c>
      <c r="D638" s="212" t="s">
        <v>135</v>
      </c>
      <c r="E638" s="213" t="s">
        <v>582</v>
      </c>
      <c r="F638" s="214" t="s">
        <v>583</v>
      </c>
      <c r="G638" s="215" t="s">
        <v>576</v>
      </c>
      <c r="H638" s="216">
        <v>2</v>
      </c>
      <c r="I638" s="217">
        <v>25000</v>
      </c>
      <c r="J638" s="217">
        <f>ROUND(I638*H638,2)</f>
        <v>50000</v>
      </c>
      <c r="K638" s="218"/>
      <c r="L638" s="39"/>
      <c r="M638" s="219" t="s">
        <v>1</v>
      </c>
      <c r="N638" s="220" t="s">
        <v>38</v>
      </c>
      <c r="O638" s="221">
        <v>0</v>
      </c>
      <c r="P638" s="221">
        <f>O638*H638</f>
        <v>0</v>
      </c>
      <c r="Q638" s="221">
        <v>0</v>
      </c>
      <c r="R638" s="221">
        <f>Q638*H638</f>
        <v>0</v>
      </c>
      <c r="S638" s="221">
        <v>0</v>
      </c>
      <c r="T638" s="222">
        <f>S638*H638</f>
        <v>0</v>
      </c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R638" s="223" t="s">
        <v>228</v>
      </c>
      <c r="AT638" s="223" t="s">
        <v>135</v>
      </c>
      <c r="AU638" s="223" t="s">
        <v>83</v>
      </c>
      <c r="AY638" s="18" t="s">
        <v>133</v>
      </c>
      <c r="BE638" s="224">
        <f>IF(N638="základní",J638,0)</f>
        <v>50000</v>
      </c>
      <c r="BF638" s="224">
        <f>IF(N638="snížená",J638,0)</f>
        <v>0</v>
      </c>
      <c r="BG638" s="224">
        <f>IF(N638="zákl. přenesená",J638,0)</f>
        <v>0</v>
      </c>
      <c r="BH638" s="224">
        <f>IF(N638="sníž. přenesená",J638,0)</f>
        <v>0</v>
      </c>
      <c r="BI638" s="224">
        <f>IF(N638="nulová",J638,0)</f>
        <v>0</v>
      </c>
      <c r="BJ638" s="18" t="s">
        <v>81</v>
      </c>
      <c r="BK638" s="224">
        <f>ROUND(I638*H638,2)</f>
        <v>50000</v>
      </c>
      <c r="BL638" s="18" t="s">
        <v>228</v>
      </c>
      <c r="BM638" s="223" t="s">
        <v>584</v>
      </c>
    </row>
    <row r="639" s="2" customFormat="1">
      <c r="A639" s="33"/>
      <c r="B639" s="34"/>
      <c r="C639" s="35"/>
      <c r="D639" s="227" t="s">
        <v>233</v>
      </c>
      <c r="E639" s="35"/>
      <c r="F639" s="275" t="s">
        <v>585</v>
      </c>
      <c r="G639" s="35"/>
      <c r="H639" s="35"/>
      <c r="I639" s="35"/>
      <c r="J639" s="35"/>
      <c r="K639" s="35"/>
      <c r="L639" s="39"/>
      <c r="M639" s="276"/>
      <c r="N639" s="277"/>
      <c r="O639" s="85"/>
      <c r="P639" s="85"/>
      <c r="Q639" s="85"/>
      <c r="R639" s="85"/>
      <c r="S639" s="85"/>
      <c r="T639" s="86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T639" s="18" t="s">
        <v>233</v>
      </c>
      <c r="AU639" s="18" t="s">
        <v>83</v>
      </c>
    </row>
    <row r="640" s="13" customFormat="1">
      <c r="A640" s="13"/>
      <c r="B640" s="225"/>
      <c r="C640" s="226"/>
      <c r="D640" s="227" t="s">
        <v>141</v>
      </c>
      <c r="E640" s="228" t="s">
        <v>1</v>
      </c>
      <c r="F640" s="229" t="s">
        <v>536</v>
      </c>
      <c r="G640" s="226"/>
      <c r="H640" s="228" t="s">
        <v>1</v>
      </c>
      <c r="I640" s="226"/>
      <c r="J640" s="226"/>
      <c r="K640" s="226"/>
      <c r="L640" s="230"/>
      <c r="M640" s="231"/>
      <c r="N640" s="232"/>
      <c r="O640" s="232"/>
      <c r="P640" s="232"/>
      <c r="Q640" s="232"/>
      <c r="R640" s="232"/>
      <c r="S640" s="232"/>
      <c r="T640" s="23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34" t="s">
        <v>141</v>
      </c>
      <c r="AU640" s="234" t="s">
        <v>83</v>
      </c>
      <c r="AV640" s="13" t="s">
        <v>81</v>
      </c>
      <c r="AW640" s="13" t="s">
        <v>29</v>
      </c>
      <c r="AX640" s="13" t="s">
        <v>73</v>
      </c>
      <c r="AY640" s="234" t="s">
        <v>133</v>
      </c>
    </row>
    <row r="641" s="13" customFormat="1">
      <c r="A641" s="13"/>
      <c r="B641" s="225"/>
      <c r="C641" s="226"/>
      <c r="D641" s="227" t="s">
        <v>141</v>
      </c>
      <c r="E641" s="228" t="s">
        <v>1</v>
      </c>
      <c r="F641" s="229" t="s">
        <v>579</v>
      </c>
      <c r="G641" s="226"/>
      <c r="H641" s="228" t="s">
        <v>1</v>
      </c>
      <c r="I641" s="226"/>
      <c r="J641" s="226"/>
      <c r="K641" s="226"/>
      <c r="L641" s="230"/>
      <c r="M641" s="231"/>
      <c r="N641" s="232"/>
      <c r="O641" s="232"/>
      <c r="P641" s="232"/>
      <c r="Q641" s="232"/>
      <c r="R641" s="232"/>
      <c r="S641" s="232"/>
      <c r="T641" s="23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34" t="s">
        <v>141</v>
      </c>
      <c r="AU641" s="234" t="s">
        <v>83</v>
      </c>
      <c r="AV641" s="13" t="s">
        <v>81</v>
      </c>
      <c r="AW641" s="13" t="s">
        <v>29</v>
      </c>
      <c r="AX641" s="13" t="s">
        <v>73</v>
      </c>
      <c r="AY641" s="234" t="s">
        <v>133</v>
      </c>
    </row>
    <row r="642" s="14" customFormat="1">
      <c r="A642" s="14"/>
      <c r="B642" s="235"/>
      <c r="C642" s="236"/>
      <c r="D642" s="227" t="s">
        <v>141</v>
      </c>
      <c r="E642" s="237" t="s">
        <v>1</v>
      </c>
      <c r="F642" s="238" t="s">
        <v>580</v>
      </c>
      <c r="G642" s="236"/>
      <c r="H642" s="239">
        <v>2</v>
      </c>
      <c r="I642" s="236"/>
      <c r="J642" s="236"/>
      <c r="K642" s="236"/>
      <c r="L642" s="240"/>
      <c r="M642" s="241"/>
      <c r="N642" s="242"/>
      <c r="O642" s="242"/>
      <c r="P642" s="242"/>
      <c r="Q642" s="242"/>
      <c r="R642" s="242"/>
      <c r="S642" s="242"/>
      <c r="T642" s="243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44" t="s">
        <v>141</v>
      </c>
      <c r="AU642" s="244" t="s">
        <v>83</v>
      </c>
      <c r="AV642" s="14" t="s">
        <v>83</v>
      </c>
      <c r="AW642" s="14" t="s">
        <v>29</v>
      </c>
      <c r="AX642" s="14" t="s">
        <v>73</v>
      </c>
      <c r="AY642" s="244" t="s">
        <v>133</v>
      </c>
    </row>
    <row r="643" s="15" customFormat="1">
      <c r="A643" s="15"/>
      <c r="B643" s="245"/>
      <c r="C643" s="246"/>
      <c r="D643" s="227" t="s">
        <v>141</v>
      </c>
      <c r="E643" s="247" t="s">
        <v>1</v>
      </c>
      <c r="F643" s="248" t="s">
        <v>146</v>
      </c>
      <c r="G643" s="246"/>
      <c r="H643" s="249">
        <v>2</v>
      </c>
      <c r="I643" s="246"/>
      <c r="J643" s="246"/>
      <c r="K643" s="246"/>
      <c r="L643" s="250"/>
      <c r="M643" s="251"/>
      <c r="N643" s="252"/>
      <c r="O643" s="252"/>
      <c r="P643" s="252"/>
      <c r="Q643" s="252"/>
      <c r="R643" s="252"/>
      <c r="S643" s="252"/>
      <c r="T643" s="253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T643" s="254" t="s">
        <v>141</v>
      </c>
      <c r="AU643" s="254" t="s">
        <v>83</v>
      </c>
      <c r="AV643" s="15" t="s">
        <v>139</v>
      </c>
      <c r="AW643" s="15" t="s">
        <v>29</v>
      </c>
      <c r="AX643" s="15" t="s">
        <v>81</v>
      </c>
      <c r="AY643" s="254" t="s">
        <v>133</v>
      </c>
    </row>
    <row r="644" s="2" customFormat="1" ht="24.15" customHeight="1">
      <c r="A644" s="33"/>
      <c r="B644" s="34"/>
      <c r="C644" s="212" t="s">
        <v>586</v>
      </c>
      <c r="D644" s="212" t="s">
        <v>135</v>
      </c>
      <c r="E644" s="213" t="s">
        <v>587</v>
      </c>
      <c r="F644" s="214" t="s">
        <v>588</v>
      </c>
      <c r="G644" s="215" t="s">
        <v>576</v>
      </c>
      <c r="H644" s="216">
        <v>2</v>
      </c>
      <c r="I644" s="217">
        <v>20000</v>
      </c>
      <c r="J644" s="217">
        <f>ROUND(I644*H644,2)</f>
        <v>40000</v>
      </c>
      <c r="K644" s="218"/>
      <c r="L644" s="39"/>
      <c r="M644" s="219" t="s">
        <v>1</v>
      </c>
      <c r="N644" s="220" t="s">
        <v>38</v>
      </c>
      <c r="O644" s="221">
        <v>0</v>
      </c>
      <c r="P644" s="221">
        <f>O644*H644</f>
        <v>0</v>
      </c>
      <c r="Q644" s="221">
        <v>0</v>
      </c>
      <c r="R644" s="221">
        <f>Q644*H644</f>
        <v>0</v>
      </c>
      <c r="S644" s="221">
        <v>0</v>
      </c>
      <c r="T644" s="222">
        <f>S644*H644</f>
        <v>0</v>
      </c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R644" s="223" t="s">
        <v>228</v>
      </c>
      <c r="AT644" s="223" t="s">
        <v>135</v>
      </c>
      <c r="AU644" s="223" t="s">
        <v>83</v>
      </c>
      <c r="AY644" s="18" t="s">
        <v>133</v>
      </c>
      <c r="BE644" s="224">
        <f>IF(N644="základní",J644,0)</f>
        <v>40000</v>
      </c>
      <c r="BF644" s="224">
        <f>IF(N644="snížená",J644,0)</f>
        <v>0</v>
      </c>
      <c r="BG644" s="224">
        <f>IF(N644="zákl. přenesená",J644,0)</f>
        <v>0</v>
      </c>
      <c r="BH644" s="224">
        <f>IF(N644="sníž. přenesená",J644,0)</f>
        <v>0</v>
      </c>
      <c r="BI644" s="224">
        <f>IF(N644="nulová",J644,0)</f>
        <v>0</v>
      </c>
      <c r="BJ644" s="18" t="s">
        <v>81</v>
      </c>
      <c r="BK644" s="224">
        <f>ROUND(I644*H644,2)</f>
        <v>40000</v>
      </c>
      <c r="BL644" s="18" t="s">
        <v>228</v>
      </c>
      <c r="BM644" s="223" t="s">
        <v>589</v>
      </c>
    </row>
    <row r="645" s="2" customFormat="1">
      <c r="A645" s="33"/>
      <c r="B645" s="34"/>
      <c r="C645" s="35"/>
      <c r="D645" s="227" t="s">
        <v>233</v>
      </c>
      <c r="E645" s="35"/>
      <c r="F645" s="275" t="s">
        <v>585</v>
      </c>
      <c r="G645" s="35"/>
      <c r="H645" s="35"/>
      <c r="I645" s="35"/>
      <c r="J645" s="35"/>
      <c r="K645" s="35"/>
      <c r="L645" s="39"/>
      <c r="M645" s="276"/>
      <c r="N645" s="277"/>
      <c r="O645" s="85"/>
      <c r="P645" s="85"/>
      <c r="Q645" s="85"/>
      <c r="R645" s="85"/>
      <c r="S645" s="85"/>
      <c r="T645" s="86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T645" s="18" t="s">
        <v>233</v>
      </c>
      <c r="AU645" s="18" t="s">
        <v>83</v>
      </c>
    </row>
    <row r="646" s="13" customFormat="1">
      <c r="A646" s="13"/>
      <c r="B646" s="225"/>
      <c r="C646" s="226"/>
      <c r="D646" s="227" t="s">
        <v>141</v>
      </c>
      <c r="E646" s="228" t="s">
        <v>1</v>
      </c>
      <c r="F646" s="229" t="s">
        <v>536</v>
      </c>
      <c r="G646" s="226"/>
      <c r="H646" s="228" t="s">
        <v>1</v>
      </c>
      <c r="I646" s="226"/>
      <c r="J646" s="226"/>
      <c r="K646" s="226"/>
      <c r="L646" s="230"/>
      <c r="M646" s="231"/>
      <c r="N646" s="232"/>
      <c r="O646" s="232"/>
      <c r="P646" s="232"/>
      <c r="Q646" s="232"/>
      <c r="R646" s="232"/>
      <c r="S646" s="232"/>
      <c r="T646" s="23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34" t="s">
        <v>141</v>
      </c>
      <c r="AU646" s="234" t="s">
        <v>83</v>
      </c>
      <c r="AV646" s="13" t="s">
        <v>81</v>
      </c>
      <c r="AW646" s="13" t="s">
        <v>29</v>
      </c>
      <c r="AX646" s="13" t="s">
        <v>73</v>
      </c>
      <c r="AY646" s="234" t="s">
        <v>133</v>
      </c>
    </row>
    <row r="647" s="13" customFormat="1">
      <c r="A647" s="13"/>
      <c r="B647" s="225"/>
      <c r="C647" s="226"/>
      <c r="D647" s="227" t="s">
        <v>141</v>
      </c>
      <c r="E647" s="228" t="s">
        <v>1</v>
      </c>
      <c r="F647" s="229" t="s">
        <v>590</v>
      </c>
      <c r="G647" s="226"/>
      <c r="H647" s="228" t="s">
        <v>1</v>
      </c>
      <c r="I647" s="226"/>
      <c r="J647" s="226"/>
      <c r="K647" s="226"/>
      <c r="L647" s="230"/>
      <c r="M647" s="231"/>
      <c r="N647" s="232"/>
      <c r="O647" s="232"/>
      <c r="P647" s="232"/>
      <c r="Q647" s="232"/>
      <c r="R647" s="232"/>
      <c r="S647" s="232"/>
      <c r="T647" s="23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34" t="s">
        <v>141</v>
      </c>
      <c r="AU647" s="234" t="s">
        <v>83</v>
      </c>
      <c r="AV647" s="13" t="s">
        <v>81</v>
      </c>
      <c r="AW647" s="13" t="s">
        <v>29</v>
      </c>
      <c r="AX647" s="13" t="s">
        <v>73</v>
      </c>
      <c r="AY647" s="234" t="s">
        <v>133</v>
      </c>
    </row>
    <row r="648" s="14" customFormat="1">
      <c r="A648" s="14"/>
      <c r="B648" s="235"/>
      <c r="C648" s="236"/>
      <c r="D648" s="227" t="s">
        <v>141</v>
      </c>
      <c r="E648" s="237" t="s">
        <v>1</v>
      </c>
      <c r="F648" s="238" t="s">
        <v>580</v>
      </c>
      <c r="G648" s="236"/>
      <c r="H648" s="239">
        <v>2</v>
      </c>
      <c r="I648" s="236"/>
      <c r="J648" s="236"/>
      <c r="K648" s="236"/>
      <c r="L648" s="240"/>
      <c r="M648" s="241"/>
      <c r="N648" s="242"/>
      <c r="O648" s="242"/>
      <c r="P648" s="242"/>
      <c r="Q648" s="242"/>
      <c r="R648" s="242"/>
      <c r="S648" s="242"/>
      <c r="T648" s="243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T648" s="244" t="s">
        <v>141</v>
      </c>
      <c r="AU648" s="244" t="s">
        <v>83</v>
      </c>
      <c r="AV648" s="14" t="s">
        <v>83</v>
      </c>
      <c r="AW648" s="14" t="s">
        <v>29</v>
      </c>
      <c r="AX648" s="14" t="s">
        <v>73</v>
      </c>
      <c r="AY648" s="244" t="s">
        <v>133</v>
      </c>
    </row>
    <row r="649" s="15" customFormat="1">
      <c r="A649" s="15"/>
      <c r="B649" s="245"/>
      <c r="C649" s="246"/>
      <c r="D649" s="227" t="s">
        <v>141</v>
      </c>
      <c r="E649" s="247" t="s">
        <v>1</v>
      </c>
      <c r="F649" s="248" t="s">
        <v>146</v>
      </c>
      <c r="G649" s="246"/>
      <c r="H649" s="249">
        <v>2</v>
      </c>
      <c r="I649" s="246"/>
      <c r="J649" s="246"/>
      <c r="K649" s="246"/>
      <c r="L649" s="250"/>
      <c r="M649" s="251"/>
      <c r="N649" s="252"/>
      <c r="O649" s="252"/>
      <c r="P649" s="252"/>
      <c r="Q649" s="252"/>
      <c r="R649" s="252"/>
      <c r="S649" s="252"/>
      <c r="T649" s="253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T649" s="254" t="s">
        <v>141</v>
      </c>
      <c r="AU649" s="254" t="s">
        <v>83</v>
      </c>
      <c r="AV649" s="15" t="s">
        <v>139</v>
      </c>
      <c r="AW649" s="15" t="s">
        <v>29</v>
      </c>
      <c r="AX649" s="15" t="s">
        <v>81</v>
      </c>
      <c r="AY649" s="254" t="s">
        <v>133</v>
      </c>
    </row>
    <row r="650" s="2" customFormat="1" ht="24.15" customHeight="1">
      <c r="A650" s="33"/>
      <c r="B650" s="34"/>
      <c r="C650" s="212" t="s">
        <v>591</v>
      </c>
      <c r="D650" s="212" t="s">
        <v>135</v>
      </c>
      <c r="E650" s="213" t="s">
        <v>592</v>
      </c>
      <c r="F650" s="214" t="s">
        <v>593</v>
      </c>
      <c r="G650" s="215" t="s">
        <v>576</v>
      </c>
      <c r="H650" s="216">
        <v>2</v>
      </c>
      <c r="I650" s="217">
        <v>25000</v>
      </c>
      <c r="J650" s="217">
        <f>ROUND(I650*H650,2)</f>
        <v>50000</v>
      </c>
      <c r="K650" s="218"/>
      <c r="L650" s="39"/>
      <c r="M650" s="219" t="s">
        <v>1</v>
      </c>
      <c r="N650" s="220" t="s">
        <v>38</v>
      </c>
      <c r="O650" s="221">
        <v>0</v>
      </c>
      <c r="P650" s="221">
        <f>O650*H650</f>
        <v>0</v>
      </c>
      <c r="Q650" s="221">
        <v>0</v>
      </c>
      <c r="R650" s="221">
        <f>Q650*H650</f>
        <v>0</v>
      </c>
      <c r="S650" s="221">
        <v>0</v>
      </c>
      <c r="T650" s="222">
        <f>S650*H650</f>
        <v>0</v>
      </c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R650" s="223" t="s">
        <v>228</v>
      </c>
      <c r="AT650" s="223" t="s">
        <v>135</v>
      </c>
      <c r="AU650" s="223" t="s">
        <v>83</v>
      </c>
      <c r="AY650" s="18" t="s">
        <v>133</v>
      </c>
      <c r="BE650" s="224">
        <f>IF(N650="základní",J650,0)</f>
        <v>50000</v>
      </c>
      <c r="BF650" s="224">
        <f>IF(N650="snížená",J650,0)</f>
        <v>0</v>
      </c>
      <c r="BG650" s="224">
        <f>IF(N650="zákl. přenesená",J650,0)</f>
        <v>0</v>
      </c>
      <c r="BH650" s="224">
        <f>IF(N650="sníž. přenesená",J650,0)</f>
        <v>0</v>
      </c>
      <c r="BI650" s="224">
        <f>IF(N650="nulová",J650,0)</f>
        <v>0</v>
      </c>
      <c r="BJ650" s="18" t="s">
        <v>81</v>
      </c>
      <c r="BK650" s="224">
        <f>ROUND(I650*H650,2)</f>
        <v>50000</v>
      </c>
      <c r="BL650" s="18" t="s">
        <v>228</v>
      </c>
      <c r="BM650" s="223" t="s">
        <v>594</v>
      </c>
    </row>
    <row r="651" s="2" customFormat="1">
      <c r="A651" s="33"/>
      <c r="B651" s="34"/>
      <c r="C651" s="35"/>
      <c r="D651" s="227" t="s">
        <v>233</v>
      </c>
      <c r="E651" s="35"/>
      <c r="F651" s="275" t="s">
        <v>585</v>
      </c>
      <c r="G651" s="35"/>
      <c r="H651" s="35"/>
      <c r="I651" s="35"/>
      <c r="J651" s="35"/>
      <c r="K651" s="35"/>
      <c r="L651" s="39"/>
      <c r="M651" s="276"/>
      <c r="N651" s="277"/>
      <c r="O651" s="85"/>
      <c r="P651" s="85"/>
      <c r="Q651" s="85"/>
      <c r="R651" s="85"/>
      <c r="S651" s="85"/>
      <c r="T651" s="86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T651" s="18" t="s">
        <v>233</v>
      </c>
      <c r="AU651" s="18" t="s">
        <v>83</v>
      </c>
    </row>
    <row r="652" s="13" customFormat="1">
      <c r="A652" s="13"/>
      <c r="B652" s="225"/>
      <c r="C652" s="226"/>
      <c r="D652" s="227" t="s">
        <v>141</v>
      </c>
      <c r="E652" s="228" t="s">
        <v>1</v>
      </c>
      <c r="F652" s="229" t="s">
        <v>536</v>
      </c>
      <c r="G652" s="226"/>
      <c r="H652" s="228" t="s">
        <v>1</v>
      </c>
      <c r="I652" s="226"/>
      <c r="J652" s="226"/>
      <c r="K652" s="226"/>
      <c r="L652" s="230"/>
      <c r="M652" s="231"/>
      <c r="N652" s="232"/>
      <c r="O652" s="232"/>
      <c r="P652" s="232"/>
      <c r="Q652" s="232"/>
      <c r="R652" s="232"/>
      <c r="S652" s="232"/>
      <c r="T652" s="23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34" t="s">
        <v>141</v>
      </c>
      <c r="AU652" s="234" t="s">
        <v>83</v>
      </c>
      <c r="AV652" s="13" t="s">
        <v>81</v>
      </c>
      <c r="AW652" s="13" t="s">
        <v>29</v>
      </c>
      <c r="AX652" s="13" t="s">
        <v>73</v>
      </c>
      <c r="AY652" s="234" t="s">
        <v>133</v>
      </c>
    </row>
    <row r="653" s="13" customFormat="1">
      <c r="A653" s="13"/>
      <c r="B653" s="225"/>
      <c r="C653" s="226"/>
      <c r="D653" s="227" t="s">
        <v>141</v>
      </c>
      <c r="E653" s="228" t="s">
        <v>1</v>
      </c>
      <c r="F653" s="229" t="s">
        <v>590</v>
      </c>
      <c r="G653" s="226"/>
      <c r="H653" s="228" t="s">
        <v>1</v>
      </c>
      <c r="I653" s="226"/>
      <c r="J653" s="226"/>
      <c r="K653" s="226"/>
      <c r="L653" s="230"/>
      <c r="M653" s="231"/>
      <c r="N653" s="232"/>
      <c r="O653" s="232"/>
      <c r="P653" s="232"/>
      <c r="Q653" s="232"/>
      <c r="R653" s="232"/>
      <c r="S653" s="232"/>
      <c r="T653" s="23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34" t="s">
        <v>141</v>
      </c>
      <c r="AU653" s="234" t="s">
        <v>83</v>
      </c>
      <c r="AV653" s="13" t="s">
        <v>81</v>
      </c>
      <c r="AW653" s="13" t="s">
        <v>29</v>
      </c>
      <c r="AX653" s="13" t="s">
        <v>73</v>
      </c>
      <c r="AY653" s="234" t="s">
        <v>133</v>
      </c>
    </row>
    <row r="654" s="14" customFormat="1">
      <c r="A654" s="14"/>
      <c r="B654" s="235"/>
      <c r="C654" s="236"/>
      <c r="D654" s="227" t="s">
        <v>141</v>
      </c>
      <c r="E654" s="237" t="s">
        <v>1</v>
      </c>
      <c r="F654" s="238" t="s">
        <v>580</v>
      </c>
      <c r="G654" s="236"/>
      <c r="H654" s="239">
        <v>2</v>
      </c>
      <c r="I654" s="236"/>
      <c r="J654" s="236"/>
      <c r="K654" s="236"/>
      <c r="L654" s="240"/>
      <c r="M654" s="241"/>
      <c r="N654" s="242"/>
      <c r="O654" s="242"/>
      <c r="P654" s="242"/>
      <c r="Q654" s="242"/>
      <c r="R654" s="242"/>
      <c r="S654" s="242"/>
      <c r="T654" s="243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44" t="s">
        <v>141</v>
      </c>
      <c r="AU654" s="244" t="s">
        <v>83</v>
      </c>
      <c r="AV654" s="14" t="s">
        <v>83</v>
      </c>
      <c r="AW654" s="14" t="s">
        <v>29</v>
      </c>
      <c r="AX654" s="14" t="s">
        <v>73</v>
      </c>
      <c r="AY654" s="244" t="s">
        <v>133</v>
      </c>
    </row>
    <row r="655" s="15" customFormat="1">
      <c r="A655" s="15"/>
      <c r="B655" s="245"/>
      <c r="C655" s="246"/>
      <c r="D655" s="227" t="s">
        <v>141</v>
      </c>
      <c r="E655" s="247" t="s">
        <v>1</v>
      </c>
      <c r="F655" s="248" t="s">
        <v>146</v>
      </c>
      <c r="G655" s="246"/>
      <c r="H655" s="249">
        <v>2</v>
      </c>
      <c r="I655" s="246"/>
      <c r="J655" s="246"/>
      <c r="K655" s="246"/>
      <c r="L655" s="250"/>
      <c r="M655" s="251"/>
      <c r="N655" s="252"/>
      <c r="O655" s="252"/>
      <c r="P655" s="252"/>
      <c r="Q655" s="252"/>
      <c r="R655" s="252"/>
      <c r="S655" s="252"/>
      <c r="T655" s="253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T655" s="254" t="s">
        <v>141</v>
      </c>
      <c r="AU655" s="254" t="s">
        <v>83</v>
      </c>
      <c r="AV655" s="15" t="s">
        <v>139</v>
      </c>
      <c r="AW655" s="15" t="s">
        <v>29</v>
      </c>
      <c r="AX655" s="15" t="s">
        <v>81</v>
      </c>
      <c r="AY655" s="254" t="s">
        <v>133</v>
      </c>
    </row>
    <row r="656" s="2" customFormat="1" ht="24.15" customHeight="1">
      <c r="A656" s="33"/>
      <c r="B656" s="34"/>
      <c r="C656" s="212" t="s">
        <v>595</v>
      </c>
      <c r="D656" s="212" t="s">
        <v>135</v>
      </c>
      <c r="E656" s="213" t="s">
        <v>596</v>
      </c>
      <c r="F656" s="214" t="s">
        <v>597</v>
      </c>
      <c r="G656" s="215" t="s">
        <v>576</v>
      </c>
      <c r="H656" s="216">
        <v>1</v>
      </c>
      <c r="I656" s="217">
        <v>25000</v>
      </c>
      <c r="J656" s="217">
        <f>ROUND(I656*H656,2)</f>
        <v>25000</v>
      </c>
      <c r="K656" s="218"/>
      <c r="L656" s="39"/>
      <c r="M656" s="219" t="s">
        <v>1</v>
      </c>
      <c r="N656" s="220" t="s">
        <v>38</v>
      </c>
      <c r="O656" s="221">
        <v>0</v>
      </c>
      <c r="P656" s="221">
        <f>O656*H656</f>
        <v>0</v>
      </c>
      <c r="Q656" s="221">
        <v>0</v>
      </c>
      <c r="R656" s="221">
        <f>Q656*H656</f>
        <v>0</v>
      </c>
      <c r="S656" s="221">
        <v>0</v>
      </c>
      <c r="T656" s="222">
        <f>S656*H656</f>
        <v>0</v>
      </c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R656" s="223" t="s">
        <v>228</v>
      </c>
      <c r="AT656" s="223" t="s">
        <v>135</v>
      </c>
      <c r="AU656" s="223" t="s">
        <v>83</v>
      </c>
      <c r="AY656" s="18" t="s">
        <v>133</v>
      </c>
      <c r="BE656" s="224">
        <f>IF(N656="základní",J656,0)</f>
        <v>25000</v>
      </c>
      <c r="BF656" s="224">
        <f>IF(N656="snížená",J656,0)</f>
        <v>0</v>
      </c>
      <c r="BG656" s="224">
        <f>IF(N656="zákl. přenesená",J656,0)</f>
        <v>0</v>
      </c>
      <c r="BH656" s="224">
        <f>IF(N656="sníž. přenesená",J656,0)</f>
        <v>0</v>
      </c>
      <c r="BI656" s="224">
        <f>IF(N656="nulová",J656,0)</f>
        <v>0</v>
      </c>
      <c r="BJ656" s="18" t="s">
        <v>81</v>
      </c>
      <c r="BK656" s="224">
        <f>ROUND(I656*H656,2)</f>
        <v>25000</v>
      </c>
      <c r="BL656" s="18" t="s">
        <v>228</v>
      </c>
      <c r="BM656" s="223" t="s">
        <v>598</v>
      </c>
    </row>
    <row r="657" s="2" customFormat="1">
      <c r="A657" s="33"/>
      <c r="B657" s="34"/>
      <c r="C657" s="35"/>
      <c r="D657" s="227" t="s">
        <v>233</v>
      </c>
      <c r="E657" s="35"/>
      <c r="F657" s="275" t="s">
        <v>585</v>
      </c>
      <c r="G657" s="35"/>
      <c r="H657" s="35"/>
      <c r="I657" s="35"/>
      <c r="J657" s="35"/>
      <c r="K657" s="35"/>
      <c r="L657" s="39"/>
      <c r="M657" s="276"/>
      <c r="N657" s="277"/>
      <c r="O657" s="85"/>
      <c r="P657" s="85"/>
      <c r="Q657" s="85"/>
      <c r="R657" s="85"/>
      <c r="S657" s="85"/>
      <c r="T657" s="86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T657" s="18" t="s">
        <v>233</v>
      </c>
      <c r="AU657" s="18" t="s">
        <v>83</v>
      </c>
    </row>
    <row r="658" s="13" customFormat="1">
      <c r="A658" s="13"/>
      <c r="B658" s="225"/>
      <c r="C658" s="226"/>
      <c r="D658" s="227" t="s">
        <v>141</v>
      </c>
      <c r="E658" s="228" t="s">
        <v>1</v>
      </c>
      <c r="F658" s="229" t="s">
        <v>536</v>
      </c>
      <c r="G658" s="226"/>
      <c r="H658" s="228" t="s">
        <v>1</v>
      </c>
      <c r="I658" s="226"/>
      <c r="J658" s="226"/>
      <c r="K658" s="226"/>
      <c r="L658" s="230"/>
      <c r="M658" s="231"/>
      <c r="N658" s="232"/>
      <c r="O658" s="232"/>
      <c r="P658" s="232"/>
      <c r="Q658" s="232"/>
      <c r="R658" s="232"/>
      <c r="S658" s="232"/>
      <c r="T658" s="23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34" t="s">
        <v>141</v>
      </c>
      <c r="AU658" s="234" t="s">
        <v>83</v>
      </c>
      <c r="AV658" s="13" t="s">
        <v>81</v>
      </c>
      <c r="AW658" s="13" t="s">
        <v>29</v>
      </c>
      <c r="AX658" s="13" t="s">
        <v>73</v>
      </c>
      <c r="AY658" s="234" t="s">
        <v>133</v>
      </c>
    </row>
    <row r="659" s="13" customFormat="1">
      <c r="A659" s="13"/>
      <c r="B659" s="225"/>
      <c r="C659" s="226"/>
      <c r="D659" s="227" t="s">
        <v>141</v>
      </c>
      <c r="E659" s="228" t="s">
        <v>1</v>
      </c>
      <c r="F659" s="229" t="s">
        <v>599</v>
      </c>
      <c r="G659" s="226"/>
      <c r="H659" s="228" t="s">
        <v>1</v>
      </c>
      <c r="I659" s="226"/>
      <c r="J659" s="226"/>
      <c r="K659" s="226"/>
      <c r="L659" s="230"/>
      <c r="M659" s="231"/>
      <c r="N659" s="232"/>
      <c r="O659" s="232"/>
      <c r="P659" s="232"/>
      <c r="Q659" s="232"/>
      <c r="R659" s="232"/>
      <c r="S659" s="232"/>
      <c r="T659" s="23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34" t="s">
        <v>141</v>
      </c>
      <c r="AU659" s="234" t="s">
        <v>83</v>
      </c>
      <c r="AV659" s="13" t="s">
        <v>81</v>
      </c>
      <c r="AW659" s="13" t="s">
        <v>29</v>
      </c>
      <c r="AX659" s="13" t="s">
        <v>73</v>
      </c>
      <c r="AY659" s="234" t="s">
        <v>133</v>
      </c>
    </row>
    <row r="660" s="14" customFormat="1">
      <c r="A660" s="14"/>
      <c r="B660" s="235"/>
      <c r="C660" s="236"/>
      <c r="D660" s="227" t="s">
        <v>141</v>
      </c>
      <c r="E660" s="237" t="s">
        <v>1</v>
      </c>
      <c r="F660" s="238" t="s">
        <v>81</v>
      </c>
      <c r="G660" s="236"/>
      <c r="H660" s="239">
        <v>1</v>
      </c>
      <c r="I660" s="236"/>
      <c r="J660" s="236"/>
      <c r="K660" s="236"/>
      <c r="L660" s="240"/>
      <c r="M660" s="241"/>
      <c r="N660" s="242"/>
      <c r="O660" s="242"/>
      <c r="P660" s="242"/>
      <c r="Q660" s="242"/>
      <c r="R660" s="242"/>
      <c r="S660" s="242"/>
      <c r="T660" s="243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44" t="s">
        <v>141</v>
      </c>
      <c r="AU660" s="244" t="s">
        <v>83</v>
      </c>
      <c r="AV660" s="14" t="s">
        <v>83</v>
      </c>
      <c r="AW660" s="14" t="s">
        <v>29</v>
      </c>
      <c r="AX660" s="14" t="s">
        <v>73</v>
      </c>
      <c r="AY660" s="244" t="s">
        <v>133</v>
      </c>
    </row>
    <row r="661" s="15" customFormat="1">
      <c r="A661" s="15"/>
      <c r="B661" s="245"/>
      <c r="C661" s="246"/>
      <c r="D661" s="227" t="s">
        <v>141</v>
      </c>
      <c r="E661" s="247" t="s">
        <v>1</v>
      </c>
      <c r="F661" s="248" t="s">
        <v>146</v>
      </c>
      <c r="G661" s="246"/>
      <c r="H661" s="249">
        <v>1</v>
      </c>
      <c r="I661" s="246"/>
      <c r="J661" s="246"/>
      <c r="K661" s="246"/>
      <c r="L661" s="250"/>
      <c r="M661" s="251"/>
      <c r="N661" s="252"/>
      <c r="O661" s="252"/>
      <c r="P661" s="252"/>
      <c r="Q661" s="252"/>
      <c r="R661" s="252"/>
      <c r="S661" s="252"/>
      <c r="T661" s="253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T661" s="254" t="s">
        <v>141</v>
      </c>
      <c r="AU661" s="254" t="s">
        <v>83</v>
      </c>
      <c r="AV661" s="15" t="s">
        <v>139</v>
      </c>
      <c r="AW661" s="15" t="s">
        <v>29</v>
      </c>
      <c r="AX661" s="15" t="s">
        <v>81</v>
      </c>
      <c r="AY661" s="254" t="s">
        <v>133</v>
      </c>
    </row>
    <row r="662" s="2" customFormat="1" ht="24.15" customHeight="1">
      <c r="A662" s="33"/>
      <c r="B662" s="34"/>
      <c r="C662" s="212" t="s">
        <v>600</v>
      </c>
      <c r="D662" s="212" t="s">
        <v>135</v>
      </c>
      <c r="E662" s="213" t="s">
        <v>601</v>
      </c>
      <c r="F662" s="214" t="s">
        <v>602</v>
      </c>
      <c r="G662" s="215" t="s">
        <v>576</v>
      </c>
      <c r="H662" s="216">
        <v>1</v>
      </c>
      <c r="I662" s="217">
        <v>20000</v>
      </c>
      <c r="J662" s="217">
        <f>ROUND(I662*H662,2)</f>
        <v>20000</v>
      </c>
      <c r="K662" s="218"/>
      <c r="L662" s="39"/>
      <c r="M662" s="219" t="s">
        <v>1</v>
      </c>
      <c r="N662" s="220" t="s">
        <v>38</v>
      </c>
      <c r="O662" s="221">
        <v>0</v>
      </c>
      <c r="P662" s="221">
        <f>O662*H662</f>
        <v>0</v>
      </c>
      <c r="Q662" s="221">
        <v>0</v>
      </c>
      <c r="R662" s="221">
        <f>Q662*H662</f>
        <v>0</v>
      </c>
      <c r="S662" s="221">
        <v>0</v>
      </c>
      <c r="T662" s="222">
        <f>S662*H662</f>
        <v>0</v>
      </c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R662" s="223" t="s">
        <v>228</v>
      </c>
      <c r="AT662" s="223" t="s">
        <v>135</v>
      </c>
      <c r="AU662" s="223" t="s">
        <v>83</v>
      </c>
      <c r="AY662" s="18" t="s">
        <v>133</v>
      </c>
      <c r="BE662" s="224">
        <f>IF(N662="základní",J662,0)</f>
        <v>20000</v>
      </c>
      <c r="BF662" s="224">
        <f>IF(N662="snížená",J662,0)</f>
        <v>0</v>
      </c>
      <c r="BG662" s="224">
        <f>IF(N662="zákl. přenesená",J662,0)</f>
        <v>0</v>
      </c>
      <c r="BH662" s="224">
        <f>IF(N662="sníž. přenesená",J662,0)</f>
        <v>0</v>
      </c>
      <c r="BI662" s="224">
        <f>IF(N662="nulová",J662,0)</f>
        <v>0</v>
      </c>
      <c r="BJ662" s="18" t="s">
        <v>81</v>
      </c>
      <c r="BK662" s="224">
        <f>ROUND(I662*H662,2)</f>
        <v>20000</v>
      </c>
      <c r="BL662" s="18" t="s">
        <v>228</v>
      </c>
      <c r="BM662" s="223" t="s">
        <v>603</v>
      </c>
    </row>
    <row r="663" s="2" customFormat="1">
      <c r="A663" s="33"/>
      <c r="B663" s="34"/>
      <c r="C663" s="35"/>
      <c r="D663" s="227" t="s">
        <v>233</v>
      </c>
      <c r="E663" s="35"/>
      <c r="F663" s="275" t="s">
        <v>585</v>
      </c>
      <c r="G663" s="35"/>
      <c r="H663" s="35"/>
      <c r="I663" s="35"/>
      <c r="J663" s="35"/>
      <c r="K663" s="35"/>
      <c r="L663" s="39"/>
      <c r="M663" s="276"/>
      <c r="N663" s="277"/>
      <c r="O663" s="85"/>
      <c r="P663" s="85"/>
      <c r="Q663" s="85"/>
      <c r="R663" s="85"/>
      <c r="S663" s="85"/>
      <c r="T663" s="86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T663" s="18" t="s">
        <v>233</v>
      </c>
      <c r="AU663" s="18" t="s">
        <v>83</v>
      </c>
    </row>
    <row r="664" s="13" customFormat="1">
      <c r="A664" s="13"/>
      <c r="B664" s="225"/>
      <c r="C664" s="226"/>
      <c r="D664" s="227" t="s">
        <v>141</v>
      </c>
      <c r="E664" s="228" t="s">
        <v>1</v>
      </c>
      <c r="F664" s="229" t="s">
        <v>536</v>
      </c>
      <c r="G664" s="226"/>
      <c r="H664" s="228" t="s">
        <v>1</v>
      </c>
      <c r="I664" s="226"/>
      <c r="J664" s="226"/>
      <c r="K664" s="226"/>
      <c r="L664" s="230"/>
      <c r="M664" s="231"/>
      <c r="N664" s="232"/>
      <c r="O664" s="232"/>
      <c r="P664" s="232"/>
      <c r="Q664" s="232"/>
      <c r="R664" s="232"/>
      <c r="S664" s="232"/>
      <c r="T664" s="23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34" t="s">
        <v>141</v>
      </c>
      <c r="AU664" s="234" t="s">
        <v>83</v>
      </c>
      <c r="AV664" s="13" t="s">
        <v>81</v>
      </c>
      <c r="AW664" s="13" t="s">
        <v>29</v>
      </c>
      <c r="AX664" s="13" t="s">
        <v>73</v>
      </c>
      <c r="AY664" s="234" t="s">
        <v>133</v>
      </c>
    </row>
    <row r="665" s="13" customFormat="1">
      <c r="A665" s="13"/>
      <c r="B665" s="225"/>
      <c r="C665" s="226"/>
      <c r="D665" s="227" t="s">
        <v>141</v>
      </c>
      <c r="E665" s="228" t="s">
        <v>1</v>
      </c>
      <c r="F665" s="229" t="s">
        <v>599</v>
      </c>
      <c r="G665" s="226"/>
      <c r="H665" s="228" t="s">
        <v>1</v>
      </c>
      <c r="I665" s="226"/>
      <c r="J665" s="226"/>
      <c r="K665" s="226"/>
      <c r="L665" s="230"/>
      <c r="M665" s="231"/>
      <c r="N665" s="232"/>
      <c r="O665" s="232"/>
      <c r="P665" s="232"/>
      <c r="Q665" s="232"/>
      <c r="R665" s="232"/>
      <c r="S665" s="232"/>
      <c r="T665" s="23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34" t="s">
        <v>141</v>
      </c>
      <c r="AU665" s="234" t="s">
        <v>83</v>
      </c>
      <c r="AV665" s="13" t="s">
        <v>81</v>
      </c>
      <c r="AW665" s="13" t="s">
        <v>29</v>
      </c>
      <c r="AX665" s="13" t="s">
        <v>73</v>
      </c>
      <c r="AY665" s="234" t="s">
        <v>133</v>
      </c>
    </row>
    <row r="666" s="14" customFormat="1">
      <c r="A666" s="14"/>
      <c r="B666" s="235"/>
      <c r="C666" s="236"/>
      <c r="D666" s="227" t="s">
        <v>141</v>
      </c>
      <c r="E666" s="237" t="s">
        <v>1</v>
      </c>
      <c r="F666" s="238" t="s">
        <v>81</v>
      </c>
      <c r="G666" s="236"/>
      <c r="H666" s="239">
        <v>1</v>
      </c>
      <c r="I666" s="236"/>
      <c r="J666" s="236"/>
      <c r="K666" s="236"/>
      <c r="L666" s="240"/>
      <c r="M666" s="241"/>
      <c r="N666" s="242"/>
      <c r="O666" s="242"/>
      <c r="P666" s="242"/>
      <c r="Q666" s="242"/>
      <c r="R666" s="242"/>
      <c r="S666" s="242"/>
      <c r="T666" s="243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244" t="s">
        <v>141</v>
      </c>
      <c r="AU666" s="244" t="s">
        <v>83</v>
      </c>
      <c r="AV666" s="14" t="s">
        <v>83</v>
      </c>
      <c r="AW666" s="14" t="s">
        <v>29</v>
      </c>
      <c r="AX666" s="14" t="s">
        <v>73</v>
      </c>
      <c r="AY666" s="244" t="s">
        <v>133</v>
      </c>
    </row>
    <row r="667" s="15" customFormat="1">
      <c r="A667" s="15"/>
      <c r="B667" s="245"/>
      <c r="C667" s="246"/>
      <c r="D667" s="227" t="s">
        <v>141</v>
      </c>
      <c r="E667" s="247" t="s">
        <v>1</v>
      </c>
      <c r="F667" s="248" t="s">
        <v>146</v>
      </c>
      <c r="G667" s="246"/>
      <c r="H667" s="249">
        <v>1</v>
      </c>
      <c r="I667" s="246"/>
      <c r="J667" s="246"/>
      <c r="K667" s="246"/>
      <c r="L667" s="250"/>
      <c r="M667" s="251"/>
      <c r="N667" s="252"/>
      <c r="O667" s="252"/>
      <c r="P667" s="252"/>
      <c r="Q667" s="252"/>
      <c r="R667" s="252"/>
      <c r="S667" s="252"/>
      <c r="T667" s="253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T667" s="254" t="s">
        <v>141</v>
      </c>
      <c r="AU667" s="254" t="s">
        <v>83</v>
      </c>
      <c r="AV667" s="15" t="s">
        <v>139</v>
      </c>
      <c r="AW667" s="15" t="s">
        <v>29</v>
      </c>
      <c r="AX667" s="15" t="s">
        <v>81</v>
      </c>
      <c r="AY667" s="254" t="s">
        <v>133</v>
      </c>
    </row>
    <row r="668" s="2" customFormat="1" ht="21.75" customHeight="1">
      <c r="A668" s="33"/>
      <c r="B668" s="34"/>
      <c r="C668" s="212" t="s">
        <v>604</v>
      </c>
      <c r="D668" s="212" t="s">
        <v>135</v>
      </c>
      <c r="E668" s="213" t="s">
        <v>605</v>
      </c>
      <c r="F668" s="214" t="s">
        <v>606</v>
      </c>
      <c r="G668" s="215" t="s">
        <v>576</v>
      </c>
      <c r="H668" s="216">
        <v>4</v>
      </c>
      <c r="I668" s="217">
        <v>8500</v>
      </c>
      <c r="J668" s="217">
        <f>ROUND(I668*H668,2)</f>
        <v>34000</v>
      </c>
      <c r="K668" s="218"/>
      <c r="L668" s="39"/>
      <c r="M668" s="219" t="s">
        <v>1</v>
      </c>
      <c r="N668" s="220" t="s">
        <v>38</v>
      </c>
      <c r="O668" s="221">
        <v>0</v>
      </c>
      <c r="P668" s="221">
        <f>O668*H668</f>
        <v>0</v>
      </c>
      <c r="Q668" s="221">
        <v>0</v>
      </c>
      <c r="R668" s="221">
        <f>Q668*H668</f>
        <v>0</v>
      </c>
      <c r="S668" s="221">
        <v>0</v>
      </c>
      <c r="T668" s="222">
        <f>S668*H668</f>
        <v>0</v>
      </c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R668" s="223" t="s">
        <v>228</v>
      </c>
      <c r="AT668" s="223" t="s">
        <v>135</v>
      </c>
      <c r="AU668" s="223" t="s">
        <v>83</v>
      </c>
      <c r="AY668" s="18" t="s">
        <v>133</v>
      </c>
      <c r="BE668" s="224">
        <f>IF(N668="základní",J668,0)</f>
        <v>34000</v>
      </c>
      <c r="BF668" s="224">
        <f>IF(N668="snížená",J668,0)</f>
        <v>0</v>
      </c>
      <c r="BG668" s="224">
        <f>IF(N668="zákl. přenesená",J668,0)</f>
        <v>0</v>
      </c>
      <c r="BH668" s="224">
        <f>IF(N668="sníž. přenesená",J668,0)</f>
        <v>0</v>
      </c>
      <c r="BI668" s="224">
        <f>IF(N668="nulová",J668,0)</f>
        <v>0</v>
      </c>
      <c r="BJ668" s="18" t="s">
        <v>81</v>
      </c>
      <c r="BK668" s="224">
        <f>ROUND(I668*H668,2)</f>
        <v>34000</v>
      </c>
      <c r="BL668" s="18" t="s">
        <v>228</v>
      </c>
      <c r="BM668" s="223" t="s">
        <v>607</v>
      </c>
    </row>
    <row r="669" s="2" customFormat="1">
      <c r="A669" s="33"/>
      <c r="B669" s="34"/>
      <c r="C669" s="35"/>
      <c r="D669" s="227" t="s">
        <v>233</v>
      </c>
      <c r="E669" s="35"/>
      <c r="F669" s="275" t="s">
        <v>585</v>
      </c>
      <c r="G669" s="35"/>
      <c r="H669" s="35"/>
      <c r="I669" s="35"/>
      <c r="J669" s="35"/>
      <c r="K669" s="35"/>
      <c r="L669" s="39"/>
      <c r="M669" s="276"/>
      <c r="N669" s="277"/>
      <c r="O669" s="85"/>
      <c r="P669" s="85"/>
      <c r="Q669" s="85"/>
      <c r="R669" s="85"/>
      <c r="S669" s="85"/>
      <c r="T669" s="86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T669" s="18" t="s">
        <v>233</v>
      </c>
      <c r="AU669" s="18" t="s">
        <v>83</v>
      </c>
    </row>
    <row r="670" s="13" customFormat="1">
      <c r="A670" s="13"/>
      <c r="B670" s="225"/>
      <c r="C670" s="226"/>
      <c r="D670" s="227" t="s">
        <v>141</v>
      </c>
      <c r="E670" s="228" t="s">
        <v>1</v>
      </c>
      <c r="F670" s="229" t="s">
        <v>536</v>
      </c>
      <c r="G670" s="226"/>
      <c r="H670" s="228" t="s">
        <v>1</v>
      </c>
      <c r="I670" s="226"/>
      <c r="J670" s="226"/>
      <c r="K670" s="226"/>
      <c r="L670" s="230"/>
      <c r="M670" s="231"/>
      <c r="N670" s="232"/>
      <c r="O670" s="232"/>
      <c r="P670" s="232"/>
      <c r="Q670" s="232"/>
      <c r="R670" s="232"/>
      <c r="S670" s="232"/>
      <c r="T670" s="23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4" t="s">
        <v>141</v>
      </c>
      <c r="AU670" s="234" t="s">
        <v>83</v>
      </c>
      <c r="AV670" s="13" t="s">
        <v>81</v>
      </c>
      <c r="AW670" s="13" t="s">
        <v>29</v>
      </c>
      <c r="AX670" s="13" t="s">
        <v>73</v>
      </c>
      <c r="AY670" s="234" t="s">
        <v>133</v>
      </c>
    </row>
    <row r="671" s="13" customFormat="1">
      <c r="A671" s="13"/>
      <c r="B671" s="225"/>
      <c r="C671" s="226"/>
      <c r="D671" s="227" t="s">
        <v>141</v>
      </c>
      <c r="E671" s="228" t="s">
        <v>1</v>
      </c>
      <c r="F671" s="229" t="s">
        <v>608</v>
      </c>
      <c r="G671" s="226"/>
      <c r="H671" s="228" t="s">
        <v>1</v>
      </c>
      <c r="I671" s="226"/>
      <c r="J671" s="226"/>
      <c r="K671" s="226"/>
      <c r="L671" s="230"/>
      <c r="M671" s="231"/>
      <c r="N671" s="232"/>
      <c r="O671" s="232"/>
      <c r="P671" s="232"/>
      <c r="Q671" s="232"/>
      <c r="R671" s="232"/>
      <c r="S671" s="232"/>
      <c r="T671" s="23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34" t="s">
        <v>141</v>
      </c>
      <c r="AU671" s="234" t="s">
        <v>83</v>
      </c>
      <c r="AV671" s="13" t="s">
        <v>81</v>
      </c>
      <c r="AW671" s="13" t="s">
        <v>29</v>
      </c>
      <c r="AX671" s="13" t="s">
        <v>73</v>
      </c>
      <c r="AY671" s="234" t="s">
        <v>133</v>
      </c>
    </row>
    <row r="672" s="13" customFormat="1">
      <c r="A672" s="13"/>
      <c r="B672" s="225"/>
      <c r="C672" s="226"/>
      <c r="D672" s="227" t="s">
        <v>141</v>
      </c>
      <c r="E672" s="228" t="s">
        <v>1</v>
      </c>
      <c r="F672" s="229" t="s">
        <v>609</v>
      </c>
      <c r="G672" s="226"/>
      <c r="H672" s="228" t="s">
        <v>1</v>
      </c>
      <c r="I672" s="226"/>
      <c r="J672" s="226"/>
      <c r="K672" s="226"/>
      <c r="L672" s="230"/>
      <c r="M672" s="231"/>
      <c r="N672" s="232"/>
      <c r="O672" s="232"/>
      <c r="P672" s="232"/>
      <c r="Q672" s="232"/>
      <c r="R672" s="232"/>
      <c r="S672" s="232"/>
      <c r="T672" s="23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34" t="s">
        <v>141</v>
      </c>
      <c r="AU672" s="234" t="s">
        <v>83</v>
      </c>
      <c r="AV672" s="13" t="s">
        <v>81</v>
      </c>
      <c r="AW672" s="13" t="s">
        <v>29</v>
      </c>
      <c r="AX672" s="13" t="s">
        <v>73</v>
      </c>
      <c r="AY672" s="234" t="s">
        <v>133</v>
      </c>
    </row>
    <row r="673" s="14" customFormat="1">
      <c r="A673" s="14"/>
      <c r="B673" s="235"/>
      <c r="C673" s="236"/>
      <c r="D673" s="227" t="s">
        <v>141</v>
      </c>
      <c r="E673" s="237" t="s">
        <v>1</v>
      </c>
      <c r="F673" s="238" t="s">
        <v>139</v>
      </c>
      <c r="G673" s="236"/>
      <c r="H673" s="239">
        <v>4</v>
      </c>
      <c r="I673" s="236"/>
      <c r="J673" s="236"/>
      <c r="K673" s="236"/>
      <c r="L673" s="240"/>
      <c r="M673" s="241"/>
      <c r="N673" s="242"/>
      <c r="O673" s="242"/>
      <c r="P673" s="242"/>
      <c r="Q673" s="242"/>
      <c r="R673" s="242"/>
      <c r="S673" s="242"/>
      <c r="T673" s="243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44" t="s">
        <v>141</v>
      </c>
      <c r="AU673" s="244" t="s">
        <v>83</v>
      </c>
      <c r="AV673" s="14" t="s">
        <v>83</v>
      </c>
      <c r="AW673" s="14" t="s">
        <v>29</v>
      </c>
      <c r="AX673" s="14" t="s">
        <v>73</v>
      </c>
      <c r="AY673" s="244" t="s">
        <v>133</v>
      </c>
    </row>
    <row r="674" s="15" customFormat="1">
      <c r="A674" s="15"/>
      <c r="B674" s="245"/>
      <c r="C674" s="246"/>
      <c r="D674" s="227" t="s">
        <v>141</v>
      </c>
      <c r="E674" s="247" t="s">
        <v>1</v>
      </c>
      <c r="F674" s="248" t="s">
        <v>146</v>
      </c>
      <c r="G674" s="246"/>
      <c r="H674" s="249">
        <v>4</v>
      </c>
      <c r="I674" s="246"/>
      <c r="J674" s="246"/>
      <c r="K674" s="246"/>
      <c r="L674" s="250"/>
      <c r="M674" s="251"/>
      <c r="N674" s="252"/>
      <c r="O674" s="252"/>
      <c r="P674" s="252"/>
      <c r="Q674" s="252"/>
      <c r="R674" s="252"/>
      <c r="S674" s="252"/>
      <c r="T674" s="253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T674" s="254" t="s">
        <v>141</v>
      </c>
      <c r="AU674" s="254" t="s">
        <v>83</v>
      </c>
      <c r="AV674" s="15" t="s">
        <v>139</v>
      </c>
      <c r="AW674" s="15" t="s">
        <v>29</v>
      </c>
      <c r="AX674" s="15" t="s">
        <v>81</v>
      </c>
      <c r="AY674" s="254" t="s">
        <v>133</v>
      </c>
    </row>
    <row r="675" s="2" customFormat="1" ht="21.75" customHeight="1">
      <c r="A675" s="33"/>
      <c r="B675" s="34"/>
      <c r="C675" s="212" t="s">
        <v>610</v>
      </c>
      <c r="D675" s="212" t="s">
        <v>135</v>
      </c>
      <c r="E675" s="213" t="s">
        <v>611</v>
      </c>
      <c r="F675" s="214" t="s">
        <v>612</v>
      </c>
      <c r="G675" s="215" t="s">
        <v>576</v>
      </c>
      <c r="H675" s="216">
        <v>1</v>
      </c>
      <c r="I675" s="217">
        <v>9500</v>
      </c>
      <c r="J675" s="217">
        <f>ROUND(I675*H675,2)</f>
        <v>9500</v>
      </c>
      <c r="K675" s="218"/>
      <c r="L675" s="39"/>
      <c r="M675" s="219" t="s">
        <v>1</v>
      </c>
      <c r="N675" s="220" t="s">
        <v>38</v>
      </c>
      <c r="O675" s="221">
        <v>0</v>
      </c>
      <c r="P675" s="221">
        <f>O675*H675</f>
        <v>0</v>
      </c>
      <c r="Q675" s="221">
        <v>0</v>
      </c>
      <c r="R675" s="221">
        <f>Q675*H675</f>
        <v>0</v>
      </c>
      <c r="S675" s="221">
        <v>0</v>
      </c>
      <c r="T675" s="222">
        <f>S675*H675</f>
        <v>0</v>
      </c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R675" s="223" t="s">
        <v>228</v>
      </c>
      <c r="AT675" s="223" t="s">
        <v>135</v>
      </c>
      <c r="AU675" s="223" t="s">
        <v>83</v>
      </c>
      <c r="AY675" s="18" t="s">
        <v>133</v>
      </c>
      <c r="BE675" s="224">
        <f>IF(N675="základní",J675,0)</f>
        <v>9500</v>
      </c>
      <c r="BF675" s="224">
        <f>IF(N675="snížená",J675,0)</f>
        <v>0</v>
      </c>
      <c r="BG675" s="224">
        <f>IF(N675="zákl. přenesená",J675,0)</f>
        <v>0</v>
      </c>
      <c r="BH675" s="224">
        <f>IF(N675="sníž. přenesená",J675,0)</f>
        <v>0</v>
      </c>
      <c r="BI675" s="224">
        <f>IF(N675="nulová",J675,0)</f>
        <v>0</v>
      </c>
      <c r="BJ675" s="18" t="s">
        <v>81</v>
      </c>
      <c r="BK675" s="224">
        <f>ROUND(I675*H675,2)</f>
        <v>9500</v>
      </c>
      <c r="BL675" s="18" t="s">
        <v>228</v>
      </c>
      <c r="BM675" s="223" t="s">
        <v>613</v>
      </c>
    </row>
    <row r="676" s="2" customFormat="1">
      <c r="A676" s="33"/>
      <c r="B676" s="34"/>
      <c r="C676" s="35"/>
      <c r="D676" s="227" t="s">
        <v>233</v>
      </c>
      <c r="E676" s="35"/>
      <c r="F676" s="275" t="s">
        <v>585</v>
      </c>
      <c r="G676" s="35"/>
      <c r="H676" s="35"/>
      <c r="I676" s="35"/>
      <c r="J676" s="35"/>
      <c r="K676" s="35"/>
      <c r="L676" s="39"/>
      <c r="M676" s="276"/>
      <c r="N676" s="277"/>
      <c r="O676" s="85"/>
      <c r="P676" s="85"/>
      <c r="Q676" s="85"/>
      <c r="R676" s="85"/>
      <c r="S676" s="85"/>
      <c r="T676" s="86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T676" s="18" t="s">
        <v>233</v>
      </c>
      <c r="AU676" s="18" t="s">
        <v>83</v>
      </c>
    </row>
    <row r="677" s="13" customFormat="1">
      <c r="A677" s="13"/>
      <c r="B677" s="225"/>
      <c r="C677" s="226"/>
      <c r="D677" s="227" t="s">
        <v>141</v>
      </c>
      <c r="E677" s="228" t="s">
        <v>1</v>
      </c>
      <c r="F677" s="229" t="s">
        <v>536</v>
      </c>
      <c r="G677" s="226"/>
      <c r="H677" s="228" t="s">
        <v>1</v>
      </c>
      <c r="I677" s="226"/>
      <c r="J677" s="226"/>
      <c r="K677" s="226"/>
      <c r="L677" s="230"/>
      <c r="M677" s="231"/>
      <c r="N677" s="232"/>
      <c r="O677" s="232"/>
      <c r="P677" s="232"/>
      <c r="Q677" s="232"/>
      <c r="R677" s="232"/>
      <c r="S677" s="232"/>
      <c r="T677" s="23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34" t="s">
        <v>141</v>
      </c>
      <c r="AU677" s="234" t="s">
        <v>83</v>
      </c>
      <c r="AV677" s="13" t="s">
        <v>81</v>
      </c>
      <c r="AW677" s="13" t="s">
        <v>29</v>
      </c>
      <c r="AX677" s="13" t="s">
        <v>73</v>
      </c>
      <c r="AY677" s="234" t="s">
        <v>133</v>
      </c>
    </row>
    <row r="678" s="13" customFormat="1">
      <c r="A678" s="13"/>
      <c r="B678" s="225"/>
      <c r="C678" s="226"/>
      <c r="D678" s="227" t="s">
        <v>141</v>
      </c>
      <c r="E678" s="228" t="s">
        <v>1</v>
      </c>
      <c r="F678" s="229" t="s">
        <v>614</v>
      </c>
      <c r="G678" s="226"/>
      <c r="H678" s="228" t="s">
        <v>1</v>
      </c>
      <c r="I678" s="226"/>
      <c r="J678" s="226"/>
      <c r="K678" s="226"/>
      <c r="L678" s="230"/>
      <c r="M678" s="231"/>
      <c r="N678" s="232"/>
      <c r="O678" s="232"/>
      <c r="P678" s="232"/>
      <c r="Q678" s="232"/>
      <c r="R678" s="232"/>
      <c r="S678" s="232"/>
      <c r="T678" s="23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34" t="s">
        <v>141</v>
      </c>
      <c r="AU678" s="234" t="s">
        <v>83</v>
      </c>
      <c r="AV678" s="13" t="s">
        <v>81</v>
      </c>
      <c r="AW678" s="13" t="s">
        <v>29</v>
      </c>
      <c r="AX678" s="13" t="s">
        <v>73</v>
      </c>
      <c r="AY678" s="234" t="s">
        <v>133</v>
      </c>
    </row>
    <row r="679" s="14" customFormat="1">
      <c r="A679" s="14"/>
      <c r="B679" s="235"/>
      <c r="C679" s="236"/>
      <c r="D679" s="227" t="s">
        <v>141</v>
      </c>
      <c r="E679" s="237" t="s">
        <v>1</v>
      </c>
      <c r="F679" s="238" t="s">
        <v>81</v>
      </c>
      <c r="G679" s="236"/>
      <c r="H679" s="239">
        <v>1</v>
      </c>
      <c r="I679" s="236"/>
      <c r="J679" s="236"/>
      <c r="K679" s="236"/>
      <c r="L679" s="240"/>
      <c r="M679" s="241"/>
      <c r="N679" s="242"/>
      <c r="O679" s="242"/>
      <c r="P679" s="242"/>
      <c r="Q679" s="242"/>
      <c r="R679" s="242"/>
      <c r="S679" s="242"/>
      <c r="T679" s="243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T679" s="244" t="s">
        <v>141</v>
      </c>
      <c r="AU679" s="244" t="s">
        <v>83</v>
      </c>
      <c r="AV679" s="14" t="s">
        <v>83</v>
      </c>
      <c r="AW679" s="14" t="s">
        <v>29</v>
      </c>
      <c r="AX679" s="14" t="s">
        <v>73</v>
      </c>
      <c r="AY679" s="244" t="s">
        <v>133</v>
      </c>
    </row>
    <row r="680" s="15" customFormat="1">
      <c r="A680" s="15"/>
      <c r="B680" s="245"/>
      <c r="C680" s="246"/>
      <c r="D680" s="227" t="s">
        <v>141</v>
      </c>
      <c r="E680" s="247" t="s">
        <v>1</v>
      </c>
      <c r="F680" s="248" t="s">
        <v>146</v>
      </c>
      <c r="G680" s="246"/>
      <c r="H680" s="249">
        <v>1</v>
      </c>
      <c r="I680" s="246"/>
      <c r="J680" s="246"/>
      <c r="K680" s="246"/>
      <c r="L680" s="250"/>
      <c r="M680" s="251"/>
      <c r="N680" s="252"/>
      <c r="O680" s="252"/>
      <c r="P680" s="252"/>
      <c r="Q680" s="252"/>
      <c r="R680" s="252"/>
      <c r="S680" s="252"/>
      <c r="T680" s="253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T680" s="254" t="s">
        <v>141</v>
      </c>
      <c r="AU680" s="254" t="s">
        <v>83</v>
      </c>
      <c r="AV680" s="15" t="s">
        <v>139</v>
      </c>
      <c r="AW680" s="15" t="s">
        <v>29</v>
      </c>
      <c r="AX680" s="15" t="s">
        <v>81</v>
      </c>
      <c r="AY680" s="254" t="s">
        <v>133</v>
      </c>
    </row>
    <row r="681" s="2" customFormat="1" ht="16.5" customHeight="1">
      <c r="A681" s="33"/>
      <c r="B681" s="34"/>
      <c r="C681" s="212" t="s">
        <v>615</v>
      </c>
      <c r="D681" s="212" t="s">
        <v>135</v>
      </c>
      <c r="E681" s="213" t="s">
        <v>616</v>
      </c>
      <c r="F681" s="214" t="s">
        <v>617</v>
      </c>
      <c r="G681" s="215" t="s">
        <v>576</v>
      </c>
      <c r="H681" s="216">
        <v>1</v>
      </c>
      <c r="I681" s="217">
        <v>7500</v>
      </c>
      <c r="J681" s="217">
        <f>ROUND(I681*H681,2)</f>
        <v>7500</v>
      </c>
      <c r="K681" s="218"/>
      <c r="L681" s="39"/>
      <c r="M681" s="219" t="s">
        <v>1</v>
      </c>
      <c r="N681" s="220" t="s">
        <v>38</v>
      </c>
      <c r="O681" s="221">
        <v>0</v>
      </c>
      <c r="P681" s="221">
        <f>O681*H681</f>
        <v>0</v>
      </c>
      <c r="Q681" s="221">
        <v>0</v>
      </c>
      <c r="R681" s="221">
        <f>Q681*H681</f>
        <v>0</v>
      </c>
      <c r="S681" s="221">
        <v>0</v>
      </c>
      <c r="T681" s="222">
        <f>S681*H681</f>
        <v>0</v>
      </c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R681" s="223" t="s">
        <v>228</v>
      </c>
      <c r="AT681" s="223" t="s">
        <v>135</v>
      </c>
      <c r="AU681" s="223" t="s">
        <v>83</v>
      </c>
      <c r="AY681" s="18" t="s">
        <v>133</v>
      </c>
      <c r="BE681" s="224">
        <f>IF(N681="základní",J681,0)</f>
        <v>7500</v>
      </c>
      <c r="BF681" s="224">
        <f>IF(N681="snížená",J681,0)</f>
        <v>0</v>
      </c>
      <c r="BG681" s="224">
        <f>IF(N681="zákl. přenesená",J681,0)</f>
        <v>0</v>
      </c>
      <c r="BH681" s="224">
        <f>IF(N681="sníž. přenesená",J681,0)</f>
        <v>0</v>
      </c>
      <c r="BI681" s="224">
        <f>IF(N681="nulová",J681,0)</f>
        <v>0</v>
      </c>
      <c r="BJ681" s="18" t="s">
        <v>81</v>
      </c>
      <c r="BK681" s="224">
        <f>ROUND(I681*H681,2)</f>
        <v>7500</v>
      </c>
      <c r="BL681" s="18" t="s">
        <v>228</v>
      </c>
      <c r="BM681" s="223" t="s">
        <v>618</v>
      </c>
    </row>
    <row r="682" s="2" customFormat="1">
      <c r="A682" s="33"/>
      <c r="B682" s="34"/>
      <c r="C682" s="35"/>
      <c r="D682" s="227" t="s">
        <v>233</v>
      </c>
      <c r="E682" s="35"/>
      <c r="F682" s="275" t="s">
        <v>585</v>
      </c>
      <c r="G682" s="35"/>
      <c r="H682" s="35"/>
      <c r="I682" s="35"/>
      <c r="J682" s="35"/>
      <c r="K682" s="35"/>
      <c r="L682" s="39"/>
      <c r="M682" s="276"/>
      <c r="N682" s="277"/>
      <c r="O682" s="85"/>
      <c r="P682" s="85"/>
      <c r="Q682" s="85"/>
      <c r="R682" s="85"/>
      <c r="S682" s="85"/>
      <c r="T682" s="86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T682" s="18" t="s">
        <v>233</v>
      </c>
      <c r="AU682" s="18" t="s">
        <v>83</v>
      </c>
    </row>
    <row r="683" s="13" customFormat="1">
      <c r="A683" s="13"/>
      <c r="B683" s="225"/>
      <c r="C683" s="226"/>
      <c r="D683" s="227" t="s">
        <v>141</v>
      </c>
      <c r="E683" s="228" t="s">
        <v>1</v>
      </c>
      <c r="F683" s="229" t="s">
        <v>536</v>
      </c>
      <c r="G683" s="226"/>
      <c r="H683" s="228" t="s">
        <v>1</v>
      </c>
      <c r="I683" s="226"/>
      <c r="J683" s="226"/>
      <c r="K683" s="226"/>
      <c r="L683" s="230"/>
      <c r="M683" s="231"/>
      <c r="N683" s="232"/>
      <c r="O683" s="232"/>
      <c r="P683" s="232"/>
      <c r="Q683" s="232"/>
      <c r="R683" s="232"/>
      <c r="S683" s="232"/>
      <c r="T683" s="23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34" t="s">
        <v>141</v>
      </c>
      <c r="AU683" s="234" t="s">
        <v>83</v>
      </c>
      <c r="AV683" s="13" t="s">
        <v>81</v>
      </c>
      <c r="AW683" s="13" t="s">
        <v>29</v>
      </c>
      <c r="AX683" s="13" t="s">
        <v>73</v>
      </c>
      <c r="AY683" s="234" t="s">
        <v>133</v>
      </c>
    </row>
    <row r="684" s="13" customFormat="1">
      <c r="A684" s="13"/>
      <c r="B684" s="225"/>
      <c r="C684" s="226"/>
      <c r="D684" s="227" t="s">
        <v>141</v>
      </c>
      <c r="E684" s="228" t="s">
        <v>1</v>
      </c>
      <c r="F684" s="229" t="s">
        <v>619</v>
      </c>
      <c r="G684" s="226"/>
      <c r="H684" s="228" t="s">
        <v>1</v>
      </c>
      <c r="I684" s="226"/>
      <c r="J684" s="226"/>
      <c r="K684" s="226"/>
      <c r="L684" s="230"/>
      <c r="M684" s="231"/>
      <c r="N684" s="232"/>
      <c r="O684" s="232"/>
      <c r="P684" s="232"/>
      <c r="Q684" s="232"/>
      <c r="R684" s="232"/>
      <c r="S684" s="232"/>
      <c r="T684" s="23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34" t="s">
        <v>141</v>
      </c>
      <c r="AU684" s="234" t="s">
        <v>83</v>
      </c>
      <c r="AV684" s="13" t="s">
        <v>81</v>
      </c>
      <c r="AW684" s="13" t="s">
        <v>29</v>
      </c>
      <c r="AX684" s="13" t="s">
        <v>73</v>
      </c>
      <c r="AY684" s="234" t="s">
        <v>133</v>
      </c>
    </row>
    <row r="685" s="14" customFormat="1">
      <c r="A685" s="14"/>
      <c r="B685" s="235"/>
      <c r="C685" s="236"/>
      <c r="D685" s="227" t="s">
        <v>141</v>
      </c>
      <c r="E685" s="237" t="s">
        <v>1</v>
      </c>
      <c r="F685" s="238" t="s">
        <v>81</v>
      </c>
      <c r="G685" s="236"/>
      <c r="H685" s="239">
        <v>1</v>
      </c>
      <c r="I685" s="236"/>
      <c r="J685" s="236"/>
      <c r="K685" s="236"/>
      <c r="L685" s="240"/>
      <c r="M685" s="241"/>
      <c r="N685" s="242"/>
      <c r="O685" s="242"/>
      <c r="P685" s="242"/>
      <c r="Q685" s="242"/>
      <c r="R685" s="242"/>
      <c r="S685" s="242"/>
      <c r="T685" s="243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44" t="s">
        <v>141</v>
      </c>
      <c r="AU685" s="244" t="s">
        <v>83</v>
      </c>
      <c r="AV685" s="14" t="s">
        <v>83</v>
      </c>
      <c r="AW685" s="14" t="s">
        <v>29</v>
      </c>
      <c r="AX685" s="14" t="s">
        <v>73</v>
      </c>
      <c r="AY685" s="244" t="s">
        <v>133</v>
      </c>
    </row>
    <row r="686" s="15" customFormat="1">
      <c r="A686" s="15"/>
      <c r="B686" s="245"/>
      <c r="C686" s="246"/>
      <c r="D686" s="227" t="s">
        <v>141</v>
      </c>
      <c r="E686" s="247" t="s">
        <v>1</v>
      </c>
      <c r="F686" s="248" t="s">
        <v>146</v>
      </c>
      <c r="G686" s="246"/>
      <c r="H686" s="249">
        <v>1</v>
      </c>
      <c r="I686" s="246"/>
      <c r="J686" s="246"/>
      <c r="K686" s="246"/>
      <c r="L686" s="250"/>
      <c r="M686" s="251"/>
      <c r="N686" s="252"/>
      <c r="O686" s="252"/>
      <c r="P686" s="252"/>
      <c r="Q686" s="252"/>
      <c r="R686" s="252"/>
      <c r="S686" s="252"/>
      <c r="T686" s="253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T686" s="254" t="s">
        <v>141</v>
      </c>
      <c r="AU686" s="254" t="s">
        <v>83</v>
      </c>
      <c r="AV686" s="15" t="s">
        <v>139</v>
      </c>
      <c r="AW686" s="15" t="s">
        <v>29</v>
      </c>
      <c r="AX686" s="15" t="s">
        <v>81</v>
      </c>
      <c r="AY686" s="254" t="s">
        <v>133</v>
      </c>
    </row>
    <row r="687" s="12" customFormat="1" ht="22.8" customHeight="1">
      <c r="A687" s="12"/>
      <c r="B687" s="197"/>
      <c r="C687" s="198"/>
      <c r="D687" s="199" t="s">
        <v>72</v>
      </c>
      <c r="E687" s="210" t="s">
        <v>620</v>
      </c>
      <c r="F687" s="210" t="s">
        <v>621</v>
      </c>
      <c r="G687" s="198"/>
      <c r="H687" s="198"/>
      <c r="I687" s="198"/>
      <c r="J687" s="211">
        <f>BK687</f>
        <v>65200</v>
      </c>
      <c r="K687" s="198"/>
      <c r="L687" s="202"/>
      <c r="M687" s="203"/>
      <c r="N687" s="204"/>
      <c r="O687" s="204"/>
      <c r="P687" s="205">
        <f>SUM(P688:P727)</f>
        <v>0</v>
      </c>
      <c r="Q687" s="204"/>
      <c r="R687" s="205">
        <f>SUM(R688:R727)</f>
        <v>0</v>
      </c>
      <c r="S687" s="204"/>
      <c r="T687" s="206">
        <f>SUM(T688:T727)</f>
        <v>0</v>
      </c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R687" s="207" t="s">
        <v>83</v>
      </c>
      <c r="AT687" s="208" t="s">
        <v>72</v>
      </c>
      <c r="AU687" s="208" t="s">
        <v>81</v>
      </c>
      <c r="AY687" s="207" t="s">
        <v>133</v>
      </c>
      <c r="BK687" s="209">
        <f>SUM(BK688:BK727)</f>
        <v>65200</v>
      </c>
    </row>
    <row r="688" s="2" customFormat="1" ht="24.15" customHeight="1">
      <c r="A688" s="33"/>
      <c r="B688" s="34"/>
      <c r="C688" s="212" t="s">
        <v>622</v>
      </c>
      <c r="D688" s="212" t="s">
        <v>135</v>
      </c>
      <c r="E688" s="213" t="s">
        <v>623</v>
      </c>
      <c r="F688" s="214" t="s">
        <v>624</v>
      </c>
      <c r="G688" s="215" t="s">
        <v>499</v>
      </c>
      <c r="H688" s="216">
        <v>1</v>
      </c>
      <c r="I688" s="217">
        <v>8500</v>
      </c>
      <c r="J688" s="217">
        <f>ROUND(I688*H688,2)</f>
        <v>8500</v>
      </c>
      <c r="K688" s="218"/>
      <c r="L688" s="39"/>
      <c r="M688" s="219" t="s">
        <v>1</v>
      </c>
      <c r="N688" s="220" t="s">
        <v>38</v>
      </c>
      <c r="O688" s="221">
        <v>0</v>
      </c>
      <c r="P688" s="221">
        <f>O688*H688</f>
        <v>0</v>
      </c>
      <c r="Q688" s="221">
        <v>0</v>
      </c>
      <c r="R688" s="221">
        <f>Q688*H688</f>
        <v>0</v>
      </c>
      <c r="S688" s="221">
        <v>0</v>
      </c>
      <c r="T688" s="222">
        <f>S688*H688</f>
        <v>0</v>
      </c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R688" s="223" t="s">
        <v>228</v>
      </c>
      <c r="AT688" s="223" t="s">
        <v>135</v>
      </c>
      <c r="AU688" s="223" t="s">
        <v>83</v>
      </c>
      <c r="AY688" s="18" t="s">
        <v>133</v>
      </c>
      <c r="BE688" s="224">
        <f>IF(N688="základní",J688,0)</f>
        <v>8500</v>
      </c>
      <c r="BF688" s="224">
        <f>IF(N688="snížená",J688,0)</f>
        <v>0</v>
      </c>
      <c r="BG688" s="224">
        <f>IF(N688="zákl. přenesená",J688,0)</f>
        <v>0</v>
      </c>
      <c r="BH688" s="224">
        <f>IF(N688="sníž. přenesená",J688,0)</f>
        <v>0</v>
      </c>
      <c r="BI688" s="224">
        <f>IF(N688="nulová",J688,0)</f>
        <v>0</v>
      </c>
      <c r="BJ688" s="18" t="s">
        <v>81</v>
      </c>
      <c r="BK688" s="224">
        <f>ROUND(I688*H688,2)</f>
        <v>8500</v>
      </c>
      <c r="BL688" s="18" t="s">
        <v>228</v>
      </c>
      <c r="BM688" s="223" t="s">
        <v>625</v>
      </c>
    </row>
    <row r="689" s="2" customFormat="1">
      <c r="A689" s="33"/>
      <c r="B689" s="34"/>
      <c r="C689" s="35"/>
      <c r="D689" s="227" t="s">
        <v>233</v>
      </c>
      <c r="E689" s="35"/>
      <c r="F689" s="275" t="s">
        <v>585</v>
      </c>
      <c r="G689" s="35"/>
      <c r="H689" s="35"/>
      <c r="I689" s="35"/>
      <c r="J689" s="35"/>
      <c r="K689" s="35"/>
      <c r="L689" s="39"/>
      <c r="M689" s="276"/>
      <c r="N689" s="277"/>
      <c r="O689" s="85"/>
      <c r="P689" s="85"/>
      <c r="Q689" s="85"/>
      <c r="R689" s="85"/>
      <c r="S689" s="85"/>
      <c r="T689" s="86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T689" s="18" t="s">
        <v>233</v>
      </c>
      <c r="AU689" s="18" t="s">
        <v>83</v>
      </c>
    </row>
    <row r="690" s="13" customFormat="1">
      <c r="A690" s="13"/>
      <c r="B690" s="225"/>
      <c r="C690" s="226"/>
      <c r="D690" s="227" t="s">
        <v>141</v>
      </c>
      <c r="E690" s="228" t="s">
        <v>1</v>
      </c>
      <c r="F690" s="229" t="s">
        <v>626</v>
      </c>
      <c r="G690" s="226"/>
      <c r="H690" s="228" t="s">
        <v>1</v>
      </c>
      <c r="I690" s="226"/>
      <c r="J690" s="226"/>
      <c r="K690" s="226"/>
      <c r="L690" s="230"/>
      <c r="M690" s="231"/>
      <c r="N690" s="232"/>
      <c r="O690" s="232"/>
      <c r="P690" s="232"/>
      <c r="Q690" s="232"/>
      <c r="R690" s="232"/>
      <c r="S690" s="232"/>
      <c r="T690" s="23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34" t="s">
        <v>141</v>
      </c>
      <c r="AU690" s="234" t="s">
        <v>83</v>
      </c>
      <c r="AV690" s="13" t="s">
        <v>81</v>
      </c>
      <c r="AW690" s="13" t="s">
        <v>29</v>
      </c>
      <c r="AX690" s="13" t="s">
        <v>73</v>
      </c>
      <c r="AY690" s="234" t="s">
        <v>133</v>
      </c>
    </row>
    <row r="691" s="13" customFormat="1">
      <c r="A691" s="13"/>
      <c r="B691" s="225"/>
      <c r="C691" s="226"/>
      <c r="D691" s="227" t="s">
        <v>141</v>
      </c>
      <c r="E691" s="228" t="s">
        <v>1</v>
      </c>
      <c r="F691" s="229" t="s">
        <v>627</v>
      </c>
      <c r="G691" s="226"/>
      <c r="H691" s="228" t="s">
        <v>1</v>
      </c>
      <c r="I691" s="226"/>
      <c r="J691" s="226"/>
      <c r="K691" s="226"/>
      <c r="L691" s="230"/>
      <c r="M691" s="231"/>
      <c r="N691" s="232"/>
      <c r="O691" s="232"/>
      <c r="P691" s="232"/>
      <c r="Q691" s="232"/>
      <c r="R691" s="232"/>
      <c r="S691" s="232"/>
      <c r="T691" s="23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T691" s="234" t="s">
        <v>141</v>
      </c>
      <c r="AU691" s="234" t="s">
        <v>83</v>
      </c>
      <c r="AV691" s="13" t="s">
        <v>81</v>
      </c>
      <c r="AW691" s="13" t="s">
        <v>29</v>
      </c>
      <c r="AX691" s="13" t="s">
        <v>73</v>
      </c>
      <c r="AY691" s="234" t="s">
        <v>133</v>
      </c>
    </row>
    <row r="692" s="14" customFormat="1">
      <c r="A692" s="14"/>
      <c r="B692" s="235"/>
      <c r="C692" s="236"/>
      <c r="D692" s="227" t="s">
        <v>141</v>
      </c>
      <c r="E692" s="237" t="s">
        <v>1</v>
      </c>
      <c r="F692" s="238" t="s">
        <v>81</v>
      </c>
      <c r="G692" s="236"/>
      <c r="H692" s="239">
        <v>1</v>
      </c>
      <c r="I692" s="236"/>
      <c r="J692" s="236"/>
      <c r="K692" s="236"/>
      <c r="L692" s="240"/>
      <c r="M692" s="241"/>
      <c r="N692" s="242"/>
      <c r="O692" s="242"/>
      <c r="P692" s="242"/>
      <c r="Q692" s="242"/>
      <c r="R692" s="242"/>
      <c r="S692" s="242"/>
      <c r="T692" s="243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T692" s="244" t="s">
        <v>141</v>
      </c>
      <c r="AU692" s="244" t="s">
        <v>83</v>
      </c>
      <c r="AV692" s="14" t="s">
        <v>83</v>
      </c>
      <c r="AW692" s="14" t="s">
        <v>29</v>
      </c>
      <c r="AX692" s="14" t="s">
        <v>73</v>
      </c>
      <c r="AY692" s="244" t="s">
        <v>133</v>
      </c>
    </row>
    <row r="693" s="15" customFormat="1">
      <c r="A693" s="15"/>
      <c r="B693" s="245"/>
      <c r="C693" s="246"/>
      <c r="D693" s="227" t="s">
        <v>141</v>
      </c>
      <c r="E693" s="247" t="s">
        <v>1</v>
      </c>
      <c r="F693" s="248" t="s">
        <v>146</v>
      </c>
      <c r="G693" s="246"/>
      <c r="H693" s="249">
        <v>1</v>
      </c>
      <c r="I693" s="246"/>
      <c r="J693" s="246"/>
      <c r="K693" s="246"/>
      <c r="L693" s="250"/>
      <c r="M693" s="251"/>
      <c r="N693" s="252"/>
      <c r="O693" s="252"/>
      <c r="P693" s="252"/>
      <c r="Q693" s="252"/>
      <c r="R693" s="252"/>
      <c r="S693" s="252"/>
      <c r="T693" s="253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T693" s="254" t="s">
        <v>141</v>
      </c>
      <c r="AU693" s="254" t="s">
        <v>83</v>
      </c>
      <c r="AV693" s="15" t="s">
        <v>139</v>
      </c>
      <c r="AW693" s="15" t="s">
        <v>29</v>
      </c>
      <c r="AX693" s="15" t="s">
        <v>81</v>
      </c>
      <c r="AY693" s="254" t="s">
        <v>133</v>
      </c>
    </row>
    <row r="694" s="2" customFormat="1" ht="24.15" customHeight="1">
      <c r="A694" s="33"/>
      <c r="B694" s="34"/>
      <c r="C694" s="212" t="s">
        <v>628</v>
      </c>
      <c r="D694" s="212" t="s">
        <v>135</v>
      </c>
      <c r="E694" s="213" t="s">
        <v>629</v>
      </c>
      <c r="F694" s="214" t="s">
        <v>630</v>
      </c>
      <c r="G694" s="215" t="s">
        <v>499</v>
      </c>
      <c r="H694" s="216">
        <v>1</v>
      </c>
      <c r="I694" s="217">
        <v>25000</v>
      </c>
      <c r="J694" s="217">
        <f>ROUND(I694*H694,2)</f>
        <v>25000</v>
      </c>
      <c r="K694" s="218"/>
      <c r="L694" s="39"/>
      <c r="M694" s="219" t="s">
        <v>1</v>
      </c>
      <c r="N694" s="220" t="s">
        <v>38</v>
      </c>
      <c r="O694" s="221">
        <v>0</v>
      </c>
      <c r="P694" s="221">
        <f>O694*H694</f>
        <v>0</v>
      </c>
      <c r="Q694" s="221">
        <v>0</v>
      </c>
      <c r="R694" s="221">
        <f>Q694*H694</f>
        <v>0</v>
      </c>
      <c r="S694" s="221">
        <v>0</v>
      </c>
      <c r="T694" s="222">
        <f>S694*H694</f>
        <v>0</v>
      </c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R694" s="223" t="s">
        <v>228</v>
      </c>
      <c r="AT694" s="223" t="s">
        <v>135</v>
      </c>
      <c r="AU694" s="223" t="s">
        <v>83</v>
      </c>
      <c r="AY694" s="18" t="s">
        <v>133</v>
      </c>
      <c r="BE694" s="224">
        <f>IF(N694="základní",J694,0)</f>
        <v>25000</v>
      </c>
      <c r="BF694" s="224">
        <f>IF(N694="snížená",J694,0)</f>
        <v>0</v>
      </c>
      <c r="BG694" s="224">
        <f>IF(N694="zákl. přenesená",J694,0)</f>
        <v>0</v>
      </c>
      <c r="BH694" s="224">
        <f>IF(N694="sníž. přenesená",J694,0)</f>
        <v>0</v>
      </c>
      <c r="BI694" s="224">
        <f>IF(N694="nulová",J694,0)</f>
        <v>0</v>
      </c>
      <c r="BJ694" s="18" t="s">
        <v>81</v>
      </c>
      <c r="BK694" s="224">
        <f>ROUND(I694*H694,2)</f>
        <v>25000</v>
      </c>
      <c r="BL694" s="18" t="s">
        <v>228</v>
      </c>
      <c r="BM694" s="223" t="s">
        <v>631</v>
      </c>
    </row>
    <row r="695" s="2" customFormat="1">
      <c r="A695" s="33"/>
      <c r="B695" s="34"/>
      <c r="C695" s="35"/>
      <c r="D695" s="227" t="s">
        <v>233</v>
      </c>
      <c r="E695" s="35"/>
      <c r="F695" s="275" t="s">
        <v>632</v>
      </c>
      <c r="G695" s="35"/>
      <c r="H695" s="35"/>
      <c r="I695" s="35"/>
      <c r="J695" s="35"/>
      <c r="K695" s="35"/>
      <c r="L695" s="39"/>
      <c r="M695" s="276"/>
      <c r="N695" s="277"/>
      <c r="O695" s="85"/>
      <c r="P695" s="85"/>
      <c r="Q695" s="85"/>
      <c r="R695" s="85"/>
      <c r="S695" s="85"/>
      <c r="T695" s="86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T695" s="18" t="s">
        <v>233</v>
      </c>
      <c r="AU695" s="18" t="s">
        <v>83</v>
      </c>
    </row>
    <row r="696" s="13" customFormat="1">
      <c r="A696" s="13"/>
      <c r="B696" s="225"/>
      <c r="C696" s="226"/>
      <c r="D696" s="227" t="s">
        <v>141</v>
      </c>
      <c r="E696" s="228" t="s">
        <v>1</v>
      </c>
      <c r="F696" s="229" t="s">
        <v>626</v>
      </c>
      <c r="G696" s="226"/>
      <c r="H696" s="228" t="s">
        <v>1</v>
      </c>
      <c r="I696" s="226"/>
      <c r="J696" s="226"/>
      <c r="K696" s="226"/>
      <c r="L696" s="230"/>
      <c r="M696" s="231"/>
      <c r="N696" s="232"/>
      <c r="O696" s="232"/>
      <c r="P696" s="232"/>
      <c r="Q696" s="232"/>
      <c r="R696" s="232"/>
      <c r="S696" s="232"/>
      <c r="T696" s="23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34" t="s">
        <v>141</v>
      </c>
      <c r="AU696" s="234" t="s">
        <v>83</v>
      </c>
      <c r="AV696" s="13" t="s">
        <v>81</v>
      </c>
      <c r="AW696" s="13" t="s">
        <v>29</v>
      </c>
      <c r="AX696" s="13" t="s">
        <v>73</v>
      </c>
      <c r="AY696" s="234" t="s">
        <v>133</v>
      </c>
    </row>
    <row r="697" s="13" customFormat="1">
      <c r="A697" s="13"/>
      <c r="B697" s="225"/>
      <c r="C697" s="226"/>
      <c r="D697" s="227" t="s">
        <v>141</v>
      </c>
      <c r="E697" s="228" t="s">
        <v>1</v>
      </c>
      <c r="F697" s="229" t="s">
        <v>633</v>
      </c>
      <c r="G697" s="226"/>
      <c r="H697" s="228" t="s">
        <v>1</v>
      </c>
      <c r="I697" s="226"/>
      <c r="J697" s="226"/>
      <c r="K697" s="226"/>
      <c r="L697" s="230"/>
      <c r="M697" s="231"/>
      <c r="N697" s="232"/>
      <c r="O697" s="232"/>
      <c r="P697" s="232"/>
      <c r="Q697" s="232"/>
      <c r="R697" s="232"/>
      <c r="S697" s="232"/>
      <c r="T697" s="23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34" t="s">
        <v>141</v>
      </c>
      <c r="AU697" s="234" t="s">
        <v>83</v>
      </c>
      <c r="AV697" s="13" t="s">
        <v>81</v>
      </c>
      <c r="AW697" s="13" t="s">
        <v>29</v>
      </c>
      <c r="AX697" s="13" t="s">
        <v>73</v>
      </c>
      <c r="AY697" s="234" t="s">
        <v>133</v>
      </c>
    </row>
    <row r="698" s="14" customFormat="1">
      <c r="A698" s="14"/>
      <c r="B698" s="235"/>
      <c r="C698" s="236"/>
      <c r="D698" s="227" t="s">
        <v>141</v>
      </c>
      <c r="E698" s="237" t="s">
        <v>1</v>
      </c>
      <c r="F698" s="238" t="s">
        <v>81</v>
      </c>
      <c r="G698" s="236"/>
      <c r="H698" s="239">
        <v>1</v>
      </c>
      <c r="I698" s="236"/>
      <c r="J698" s="236"/>
      <c r="K698" s="236"/>
      <c r="L698" s="240"/>
      <c r="M698" s="241"/>
      <c r="N698" s="242"/>
      <c r="O698" s="242"/>
      <c r="P698" s="242"/>
      <c r="Q698" s="242"/>
      <c r="R698" s="242"/>
      <c r="S698" s="242"/>
      <c r="T698" s="243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44" t="s">
        <v>141</v>
      </c>
      <c r="AU698" s="244" t="s">
        <v>83</v>
      </c>
      <c r="AV698" s="14" t="s">
        <v>83</v>
      </c>
      <c r="AW698" s="14" t="s">
        <v>29</v>
      </c>
      <c r="AX698" s="14" t="s">
        <v>73</v>
      </c>
      <c r="AY698" s="244" t="s">
        <v>133</v>
      </c>
    </row>
    <row r="699" s="15" customFormat="1">
      <c r="A699" s="15"/>
      <c r="B699" s="245"/>
      <c r="C699" s="246"/>
      <c r="D699" s="227" t="s">
        <v>141</v>
      </c>
      <c r="E699" s="247" t="s">
        <v>1</v>
      </c>
      <c r="F699" s="248" t="s">
        <v>146</v>
      </c>
      <c r="G699" s="246"/>
      <c r="H699" s="249">
        <v>1</v>
      </c>
      <c r="I699" s="246"/>
      <c r="J699" s="246"/>
      <c r="K699" s="246"/>
      <c r="L699" s="250"/>
      <c r="M699" s="251"/>
      <c r="N699" s="252"/>
      <c r="O699" s="252"/>
      <c r="P699" s="252"/>
      <c r="Q699" s="252"/>
      <c r="R699" s="252"/>
      <c r="S699" s="252"/>
      <c r="T699" s="253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T699" s="254" t="s">
        <v>141</v>
      </c>
      <c r="AU699" s="254" t="s">
        <v>83</v>
      </c>
      <c r="AV699" s="15" t="s">
        <v>139</v>
      </c>
      <c r="AW699" s="15" t="s">
        <v>29</v>
      </c>
      <c r="AX699" s="15" t="s">
        <v>81</v>
      </c>
      <c r="AY699" s="254" t="s">
        <v>133</v>
      </c>
    </row>
    <row r="700" s="2" customFormat="1" ht="21.75" customHeight="1">
      <c r="A700" s="33"/>
      <c r="B700" s="34"/>
      <c r="C700" s="212" t="s">
        <v>634</v>
      </c>
      <c r="D700" s="212" t="s">
        <v>135</v>
      </c>
      <c r="E700" s="213" t="s">
        <v>635</v>
      </c>
      <c r="F700" s="214" t="s">
        <v>636</v>
      </c>
      <c r="G700" s="215" t="s">
        <v>499</v>
      </c>
      <c r="H700" s="216">
        <v>1</v>
      </c>
      <c r="I700" s="217">
        <v>3500</v>
      </c>
      <c r="J700" s="217">
        <f>ROUND(I700*H700,2)</f>
        <v>3500</v>
      </c>
      <c r="K700" s="218"/>
      <c r="L700" s="39"/>
      <c r="M700" s="219" t="s">
        <v>1</v>
      </c>
      <c r="N700" s="220" t="s">
        <v>38</v>
      </c>
      <c r="O700" s="221">
        <v>0</v>
      </c>
      <c r="P700" s="221">
        <f>O700*H700</f>
        <v>0</v>
      </c>
      <c r="Q700" s="221">
        <v>0</v>
      </c>
      <c r="R700" s="221">
        <f>Q700*H700</f>
        <v>0</v>
      </c>
      <c r="S700" s="221">
        <v>0</v>
      </c>
      <c r="T700" s="222">
        <f>S700*H700</f>
        <v>0</v>
      </c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R700" s="223" t="s">
        <v>228</v>
      </c>
      <c r="AT700" s="223" t="s">
        <v>135</v>
      </c>
      <c r="AU700" s="223" t="s">
        <v>83</v>
      </c>
      <c r="AY700" s="18" t="s">
        <v>133</v>
      </c>
      <c r="BE700" s="224">
        <f>IF(N700="základní",J700,0)</f>
        <v>3500</v>
      </c>
      <c r="BF700" s="224">
        <f>IF(N700="snížená",J700,0)</f>
        <v>0</v>
      </c>
      <c r="BG700" s="224">
        <f>IF(N700="zákl. přenesená",J700,0)</f>
        <v>0</v>
      </c>
      <c r="BH700" s="224">
        <f>IF(N700="sníž. přenesená",J700,0)</f>
        <v>0</v>
      </c>
      <c r="BI700" s="224">
        <f>IF(N700="nulová",J700,0)</f>
        <v>0</v>
      </c>
      <c r="BJ700" s="18" t="s">
        <v>81</v>
      </c>
      <c r="BK700" s="224">
        <f>ROUND(I700*H700,2)</f>
        <v>3500</v>
      </c>
      <c r="BL700" s="18" t="s">
        <v>228</v>
      </c>
      <c r="BM700" s="223" t="s">
        <v>637</v>
      </c>
    </row>
    <row r="701" s="2" customFormat="1">
      <c r="A701" s="33"/>
      <c r="B701" s="34"/>
      <c r="C701" s="35"/>
      <c r="D701" s="227" t="s">
        <v>233</v>
      </c>
      <c r="E701" s="35"/>
      <c r="F701" s="275" t="s">
        <v>585</v>
      </c>
      <c r="G701" s="35"/>
      <c r="H701" s="35"/>
      <c r="I701" s="35"/>
      <c r="J701" s="35"/>
      <c r="K701" s="35"/>
      <c r="L701" s="39"/>
      <c r="M701" s="276"/>
      <c r="N701" s="277"/>
      <c r="O701" s="85"/>
      <c r="P701" s="85"/>
      <c r="Q701" s="85"/>
      <c r="R701" s="85"/>
      <c r="S701" s="85"/>
      <c r="T701" s="86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T701" s="18" t="s">
        <v>233</v>
      </c>
      <c r="AU701" s="18" t="s">
        <v>83</v>
      </c>
    </row>
    <row r="702" s="13" customFormat="1">
      <c r="A702" s="13"/>
      <c r="B702" s="225"/>
      <c r="C702" s="226"/>
      <c r="D702" s="227" t="s">
        <v>141</v>
      </c>
      <c r="E702" s="228" t="s">
        <v>1</v>
      </c>
      <c r="F702" s="229" t="s">
        <v>626</v>
      </c>
      <c r="G702" s="226"/>
      <c r="H702" s="228" t="s">
        <v>1</v>
      </c>
      <c r="I702" s="226"/>
      <c r="J702" s="226"/>
      <c r="K702" s="226"/>
      <c r="L702" s="230"/>
      <c r="M702" s="231"/>
      <c r="N702" s="232"/>
      <c r="O702" s="232"/>
      <c r="P702" s="232"/>
      <c r="Q702" s="232"/>
      <c r="R702" s="232"/>
      <c r="S702" s="232"/>
      <c r="T702" s="23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34" t="s">
        <v>141</v>
      </c>
      <c r="AU702" s="234" t="s">
        <v>83</v>
      </c>
      <c r="AV702" s="13" t="s">
        <v>81</v>
      </c>
      <c r="AW702" s="13" t="s">
        <v>29</v>
      </c>
      <c r="AX702" s="13" t="s">
        <v>73</v>
      </c>
      <c r="AY702" s="234" t="s">
        <v>133</v>
      </c>
    </row>
    <row r="703" s="13" customFormat="1">
      <c r="A703" s="13"/>
      <c r="B703" s="225"/>
      <c r="C703" s="226"/>
      <c r="D703" s="227" t="s">
        <v>141</v>
      </c>
      <c r="E703" s="228" t="s">
        <v>1</v>
      </c>
      <c r="F703" s="229" t="s">
        <v>638</v>
      </c>
      <c r="G703" s="226"/>
      <c r="H703" s="228" t="s">
        <v>1</v>
      </c>
      <c r="I703" s="226"/>
      <c r="J703" s="226"/>
      <c r="K703" s="226"/>
      <c r="L703" s="230"/>
      <c r="M703" s="231"/>
      <c r="N703" s="232"/>
      <c r="O703" s="232"/>
      <c r="P703" s="232"/>
      <c r="Q703" s="232"/>
      <c r="R703" s="232"/>
      <c r="S703" s="232"/>
      <c r="T703" s="23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34" t="s">
        <v>141</v>
      </c>
      <c r="AU703" s="234" t="s">
        <v>83</v>
      </c>
      <c r="AV703" s="13" t="s">
        <v>81</v>
      </c>
      <c r="AW703" s="13" t="s">
        <v>29</v>
      </c>
      <c r="AX703" s="13" t="s">
        <v>73</v>
      </c>
      <c r="AY703" s="234" t="s">
        <v>133</v>
      </c>
    </row>
    <row r="704" s="14" customFormat="1">
      <c r="A704" s="14"/>
      <c r="B704" s="235"/>
      <c r="C704" s="236"/>
      <c r="D704" s="227" t="s">
        <v>141</v>
      </c>
      <c r="E704" s="237" t="s">
        <v>1</v>
      </c>
      <c r="F704" s="238" t="s">
        <v>81</v>
      </c>
      <c r="G704" s="236"/>
      <c r="H704" s="239">
        <v>1</v>
      </c>
      <c r="I704" s="236"/>
      <c r="J704" s="236"/>
      <c r="K704" s="236"/>
      <c r="L704" s="240"/>
      <c r="M704" s="241"/>
      <c r="N704" s="242"/>
      <c r="O704" s="242"/>
      <c r="P704" s="242"/>
      <c r="Q704" s="242"/>
      <c r="R704" s="242"/>
      <c r="S704" s="242"/>
      <c r="T704" s="243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44" t="s">
        <v>141</v>
      </c>
      <c r="AU704" s="244" t="s">
        <v>83</v>
      </c>
      <c r="AV704" s="14" t="s">
        <v>83</v>
      </c>
      <c r="AW704" s="14" t="s">
        <v>29</v>
      </c>
      <c r="AX704" s="14" t="s">
        <v>73</v>
      </c>
      <c r="AY704" s="244" t="s">
        <v>133</v>
      </c>
    </row>
    <row r="705" s="15" customFormat="1">
      <c r="A705" s="15"/>
      <c r="B705" s="245"/>
      <c r="C705" s="246"/>
      <c r="D705" s="227" t="s">
        <v>141</v>
      </c>
      <c r="E705" s="247" t="s">
        <v>1</v>
      </c>
      <c r="F705" s="248" t="s">
        <v>146</v>
      </c>
      <c r="G705" s="246"/>
      <c r="H705" s="249">
        <v>1</v>
      </c>
      <c r="I705" s="246"/>
      <c r="J705" s="246"/>
      <c r="K705" s="246"/>
      <c r="L705" s="250"/>
      <c r="M705" s="251"/>
      <c r="N705" s="252"/>
      <c r="O705" s="252"/>
      <c r="P705" s="252"/>
      <c r="Q705" s="252"/>
      <c r="R705" s="252"/>
      <c r="S705" s="252"/>
      <c r="T705" s="253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T705" s="254" t="s">
        <v>141</v>
      </c>
      <c r="AU705" s="254" t="s">
        <v>83</v>
      </c>
      <c r="AV705" s="15" t="s">
        <v>139</v>
      </c>
      <c r="AW705" s="15" t="s">
        <v>29</v>
      </c>
      <c r="AX705" s="15" t="s">
        <v>81</v>
      </c>
      <c r="AY705" s="254" t="s">
        <v>133</v>
      </c>
    </row>
    <row r="706" s="2" customFormat="1" ht="16.5" customHeight="1">
      <c r="A706" s="33"/>
      <c r="B706" s="34"/>
      <c r="C706" s="212" t="s">
        <v>639</v>
      </c>
      <c r="D706" s="212" t="s">
        <v>135</v>
      </c>
      <c r="E706" s="213" t="s">
        <v>640</v>
      </c>
      <c r="F706" s="214" t="s">
        <v>641</v>
      </c>
      <c r="G706" s="215" t="s">
        <v>499</v>
      </c>
      <c r="H706" s="216">
        <v>8</v>
      </c>
      <c r="I706" s="217">
        <v>650</v>
      </c>
      <c r="J706" s="217">
        <f>ROUND(I706*H706,2)</f>
        <v>5200</v>
      </c>
      <c r="K706" s="218"/>
      <c r="L706" s="39"/>
      <c r="M706" s="219" t="s">
        <v>1</v>
      </c>
      <c r="N706" s="220" t="s">
        <v>38</v>
      </c>
      <c r="O706" s="221">
        <v>0</v>
      </c>
      <c r="P706" s="221">
        <f>O706*H706</f>
        <v>0</v>
      </c>
      <c r="Q706" s="221">
        <v>0</v>
      </c>
      <c r="R706" s="221">
        <f>Q706*H706</f>
        <v>0</v>
      </c>
      <c r="S706" s="221">
        <v>0</v>
      </c>
      <c r="T706" s="222">
        <f>S706*H706</f>
        <v>0</v>
      </c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R706" s="223" t="s">
        <v>228</v>
      </c>
      <c r="AT706" s="223" t="s">
        <v>135</v>
      </c>
      <c r="AU706" s="223" t="s">
        <v>83</v>
      </c>
      <c r="AY706" s="18" t="s">
        <v>133</v>
      </c>
      <c r="BE706" s="224">
        <f>IF(N706="základní",J706,0)</f>
        <v>5200</v>
      </c>
      <c r="BF706" s="224">
        <f>IF(N706="snížená",J706,0)</f>
        <v>0</v>
      </c>
      <c r="BG706" s="224">
        <f>IF(N706="zákl. přenesená",J706,0)</f>
        <v>0</v>
      </c>
      <c r="BH706" s="224">
        <f>IF(N706="sníž. přenesená",J706,0)</f>
        <v>0</v>
      </c>
      <c r="BI706" s="224">
        <f>IF(N706="nulová",J706,0)</f>
        <v>0</v>
      </c>
      <c r="BJ706" s="18" t="s">
        <v>81</v>
      </c>
      <c r="BK706" s="224">
        <f>ROUND(I706*H706,2)</f>
        <v>5200</v>
      </c>
      <c r="BL706" s="18" t="s">
        <v>228</v>
      </c>
      <c r="BM706" s="223" t="s">
        <v>642</v>
      </c>
    </row>
    <row r="707" s="2" customFormat="1">
      <c r="A707" s="33"/>
      <c r="B707" s="34"/>
      <c r="C707" s="35"/>
      <c r="D707" s="227" t="s">
        <v>233</v>
      </c>
      <c r="E707" s="35"/>
      <c r="F707" s="275" t="s">
        <v>585</v>
      </c>
      <c r="G707" s="35"/>
      <c r="H707" s="35"/>
      <c r="I707" s="35"/>
      <c r="J707" s="35"/>
      <c r="K707" s="35"/>
      <c r="L707" s="39"/>
      <c r="M707" s="276"/>
      <c r="N707" s="277"/>
      <c r="O707" s="85"/>
      <c r="P707" s="85"/>
      <c r="Q707" s="85"/>
      <c r="R707" s="85"/>
      <c r="S707" s="85"/>
      <c r="T707" s="86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T707" s="18" t="s">
        <v>233</v>
      </c>
      <c r="AU707" s="18" t="s">
        <v>83</v>
      </c>
    </row>
    <row r="708" s="13" customFormat="1">
      <c r="A708" s="13"/>
      <c r="B708" s="225"/>
      <c r="C708" s="226"/>
      <c r="D708" s="227" t="s">
        <v>141</v>
      </c>
      <c r="E708" s="228" t="s">
        <v>1</v>
      </c>
      <c r="F708" s="229" t="s">
        <v>626</v>
      </c>
      <c r="G708" s="226"/>
      <c r="H708" s="228" t="s">
        <v>1</v>
      </c>
      <c r="I708" s="226"/>
      <c r="J708" s="226"/>
      <c r="K708" s="226"/>
      <c r="L708" s="230"/>
      <c r="M708" s="231"/>
      <c r="N708" s="232"/>
      <c r="O708" s="232"/>
      <c r="P708" s="232"/>
      <c r="Q708" s="232"/>
      <c r="R708" s="232"/>
      <c r="S708" s="232"/>
      <c r="T708" s="23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234" t="s">
        <v>141</v>
      </c>
      <c r="AU708" s="234" t="s">
        <v>83</v>
      </c>
      <c r="AV708" s="13" t="s">
        <v>81</v>
      </c>
      <c r="AW708" s="13" t="s">
        <v>29</v>
      </c>
      <c r="AX708" s="13" t="s">
        <v>73</v>
      </c>
      <c r="AY708" s="234" t="s">
        <v>133</v>
      </c>
    </row>
    <row r="709" s="13" customFormat="1">
      <c r="A709" s="13"/>
      <c r="B709" s="225"/>
      <c r="C709" s="226"/>
      <c r="D709" s="227" t="s">
        <v>141</v>
      </c>
      <c r="E709" s="228" t="s">
        <v>1</v>
      </c>
      <c r="F709" s="229" t="s">
        <v>643</v>
      </c>
      <c r="G709" s="226"/>
      <c r="H709" s="228" t="s">
        <v>1</v>
      </c>
      <c r="I709" s="226"/>
      <c r="J709" s="226"/>
      <c r="K709" s="226"/>
      <c r="L709" s="230"/>
      <c r="M709" s="231"/>
      <c r="N709" s="232"/>
      <c r="O709" s="232"/>
      <c r="P709" s="232"/>
      <c r="Q709" s="232"/>
      <c r="R709" s="232"/>
      <c r="S709" s="232"/>
      <c r="T709" s="23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34" t="s">
        <v>141</v>
      </c>
      <c r="AU709" s="234" t="s">
        <v>83</v>
      </c>
      <c r="AV709" s="13" t="s">
        <v>81</v>
      </c>
      <c r="AW709" s="13" t="s">
        <v>29</v>
      </c>
      <c r="AX709" s="13" t="s">
        <v>73</v>
      </c>
      <c r="AY709" s="234" t="s">
        <v>133</v>
      </c>
    </row>
    <row r="710" s="14" customFormat="1">
      <c r="A710" s="14"/>
      <c r="B710" s="235"/>
      <c r="C710" s="236"/>
      <c r="D710" s="227" t="s">
        <v>141</v>
      </c>
      <c r="E710" s="237" t="s">
        <v>1</v>
      </c>
      <c r="F710" s="238" t="s">
        <v>184</v>
      </c>
      <c r="G710" s="236"/>
      <c r="H710" s="239">
        <v>8</v>
      </c>
      <c r="I710" s="236"/>
      <c r="J710" s="236"/>
      <c r="K710" s="236"/>
      <c r="L710" s="240"/>
      <c r="M710" s="241"/>
      <c r="N710" s="242"/>
      <c r="O710" s="242"/>
      <c r="P710" s="242"/>
      <c r="Q710" s="242"/>
      <c r="R710" s="242"/>
      <c r="S710" s="242"/>
      <c r="T710" s="243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244" t="s">
        <v>141</v>
      </c>
      <c r="AU710" s="244" t="s">
        <v>83</v>
      </c>
      <c r="AV710" s="14" t="s">
        <v>83</v>
      </c>
      <c r="AW710" s="14" t="s">
        <v>29</v>
      </c>
      <c r="AX710" s="14" t="s">
        <v>73</v>
      </c>
      <c r="AY710" s="244" t="s">
        <v>133</v>
      </c>
    </row>
    <row r="711" s="15" customFormat="1">
      <c r="A711" s="15"/>
      <c r="B711" s="245"/>
      <c r="C711" s="246"/>
      <c r="D711" s="227" t="s">
        <v>141</v>
      </c>
      <c r="E711" s="247" t="s">
        <v>1</v>
      </c>
      <c r="F711" s="248" t="s">
        <v>146</v>
      </c>
      <c r="G711" s="246"/>
      <c r="H711" s="249">
        <v>8</v>
      </c>
      <c r="I711" s="246"/>
      <c r="J711" s="246"/>
      <c r="K711" s="246"/>
      <c r="L711" s="250"/>
      <c r="M711" s="251"/>
      <c r="N711" s="252"/>
      <c r="O711" s="252"/>
      <c r="P711" s="252"/>
      <c r="Q711" s="252"/>
      <c r="R711" s="252"/>
      <c r="S711" s="252"/>
      <c r="T711" s="253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T711" s="254" t="s">
        <v>141</v>
      </c>
      <c r="AU711" s="254" t="s">
        <v>83</v>
      </c>
      <c r="AV711" s="15" t="s">
        <v>139</v>
      </c>
      <c r="AW711" s="15" t="s">
        <v>29</v>
      </c>
      <c r="AX711" s="15" t="s">
        <v>81</v>
      </c>
      <c r="AY711" s="254" t="s">
        <v>133</v>
      </c>
    </row>
    <row r="712" s="2" customFormat="1" ht="16.5" customHeight="1">
      <c r="A712" s="33"/>
      <c r="B712" s="34"/>
      <c r="C712" s="212" t="s">
        <v>644</v>
      </c>
      <c r="D712" s="212" t="s">
        <v>135</v>
      </c>
      <c r="E712" s="213" t="s">
        <v>645</v>
      </c>
      <c r="F712" s="214" t="s">
        <v>646</v>
      </c>
      <c r="G712" s="215" t="s">
        <v>499</v>
      </c>
      <c r="H712" s="216">
        <v>1</v>
      </c>
      <c r="I712" s="217">
        <v>20000</v>
      </c>
      <c r="J712" s="217">
        <f>ROUND(I712*H712,2)</f>
        <v>20000</v>
      </c>
      <c r="K712" s="218"/>
      <c r="L712" s="39"/>
      <c r="M712" s="219" t="s">
        <v>1</v>
      </c>
      <c r="N712" s="220" t="s">
        <v>38</v>
      </c>
      <c r="O712" s="221">
        <v>0</v>
      </c>
      <c r="P712" s="221">
        <f>O712*H712</f>
        <v>0</v>
      </c>
      <c r="Q712" s="221">
        <v>0</v>
      </c>
      <c r="R712" s="221">
        <f>Q712*H712</f>
        <v>0</v>
      </c>
      <c r="S712" s="221">
        <v>0</v>
      </c>
      <c r="T712" s="222">
        <f>S712*H712</f>
        <v>0</v>
      </c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R712" s="223" t="s">
        <v>228</v>
      </c>
      <c r="AT712" s="223" t="s">
        <v>135</v>
      </c>
      <c r="AU712" s="223" t="s">
        <v>83</v>
      </c>
      <c r="AY712" s="18" t="s">
        <v>133</v>
      </c>
      <c r="BE712" s="224">
        <f>IF(N712="základní",J712,0)</f>
        <v>20000</v>
      </c>
      <c r="BF712" s="224">
        <f>IF(N712="snížená",J712,0)</f>
        <v>0</v>
      </c>
      <c r="BG712" s="224">
        <f>IF(N712="zákl. přenesená",J712,0)</f>
        <v>0</v>
      </c>
      <c r="BH712" s="224">
        <f>IF(N712="sníž. přenesená",J712,0)</f>
        <v>0</v>
      </c>
      <c r="BI712" s="224">
        <f>IF(N712="nulová",J712,0)</f>
        <v>0</v>
      </c>
      <c r="BJ712" s="18" t="s">
        <v>81</v>
      </c>
      <c r="BK712" s="224">
        <f>ROUND(I712*H712,2)</f>
        <v>20000</v>
      </c>
      <c r="BL712" s="18" t="s">
        <v>228</v>
      </c>
      <c r="BM712" s="223" t="s">
        <v>647</v>
      </c>
    </row>
    <row r="713" s="2" customFormat="1">
      <c r="A713" s="33"/>
      <c r="B713" s="34"/>
      <c r="C713" s="35"/>
      <c r="D713" s="227" t="s">
        <v>233</v>
      </c>
      <c r="E713" s="35"/>
      <c r="F713" s="275" t="s">
        <v>648</v>
      </c>
      <c r="G713" s="35"/>
      <c r="H713" s="35"/>
      <c r="I713" s="35"/>
      <c r="J713" s="35"/>
      <c r="K713" s="35"/>
      <c r="L713" s="39"/>
      <c r="M713" s="276"/>
      <c r="N713" s="277"/>
      <c r="O713" s="85"/>
      <c r="P713" s="85"/>
      <c r="Q713" s="85"/>
      <c r="R713" s="85"/>
      <c r="S713" s="85"/>
      <c r="T713" s="86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T713" s="18" t="s">
        <v>233</v>
      </c>
      <c r="AU713" s="18" t="s">
        <v>83</v>
      </c>
    </row>
    <row r="714" s="13" customFormat="1">
      <c r="A714" s="13"/>
      <c r="B714" s="225"/>
      <c r="C714" s="226"/>
      <c r="D714" s="227" t="s">
        <v>141</v>
      </c>
      <c r="E714" s="228" t="s">
        <v>1</v>
      </c>
      <c r="F714" s="229" t="s">
        <v>626</v>
      </c>
      <c r="G714" s="226"/>
      <c r="H714" s="228" t="s">
        <v>1</v>
      </c>
      <c r="I714" s="226"/>
      <c r="J714" s="226"/>
      <c r="K714" s="226"/>
      <c r="L714" s="230"/>
      <c r="M714" s="231"/>
      <c r="N714" s="232"/>
      <c r="O714" s="232"/>
      <c r="P714" s="232"/>
      <c r="Q714" s="232"/>
      <c r="R714" s="232"/>
      <c r="S714" s="232"/>
      <c r="T714" s="23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234" t="s">
        <v>141</v>
      </c>
      <c r="AU714" s="234" t="s">
        <v>83</v>
      </c>
      <c r="AV714" s="13" t="s">
        <v>81</v>
      </c>
      <c r="AW714" s="13" t="s">
        <v>29</v>
      </c>
      <c r="AX714" s="13" t="s">
        <v>73</v>
      </c>
      <c r="AY714" s="234" t="s">
        <v>133</v>
      </c>
    </row>
    <row r="715" s="13" customFormat="1">
      <c r="A715" s="13"/>
      <c r="B715" s="225"/>
      <c r="C715" s="226"/>
      <c r="D715" s="227" t="s">
        <v>141</v>
      </c>
      <c r="E715" s="228" t="s">
        <v>1</v>
      </c>
      <c r="F715" s="229" t="s">
        <v>649</v>
      </c>
      <c r="G715" s="226"/>
      <c r="H715" s="228" t="s">
        <v>1</v>
      </c>
      <c r="I715" s="226"/>
      <c r="J715" s="226"/>
      <c r="K715" s="226"/>
      <c r="L715" s="230"/>
      <c r="M715" s="231"/>
      <c r="N715" s="232"/>
      <c r="O715" s="232"/>
      <c r="P715" s="232"/>
      <c r="Q715" s="232"/>
      <c r="R715" s="232"/>
      <c r="S715" s="232"/>
      <c r="T715" s="23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34" t="s">
        <v>141</v>
      </c>
      <c r="AU715" s="234" t="s">
        <v>83</v>
      </c>
      <c r="AV715" s="13" t="s">
        <v>81</v>
      </c>
      <c r="AW715" s="13" t="s">
        <v>29</v>
      </c>
      <c r="AX715" s="13" t="s">
        <v>73</v>
      </c>
      <c r="AY715" s="234" t="s">
        <v>133</v>
      </c>
    </row>
    <row r="716" s="14" customFormat="1">
      <c r="A716" s="14"/>
      <c r="B716" s="235"/>
      <c r="C716" s="236"/>
      <c r="D716" s="227" t="s">
        <v>141</v>
      </c>
      <c r="E716" s="237" t="s">
        <v>1</v>
      </c>
      <c r="F716" s="238" t="s">
        <v>81</v>
      </c>
      <c r="G716" s="236"/>
      <c r="H716" s="239">
        <v>1</v>
      </c>
      <c r="I716" s="236"/>
      <c r="J716" s="236"/>
      <c r="K716" s="236"/>
      <c r="L716" s="240"/>
      <c r="M716" s="241"/>
      <c r="N716" s="242"/>
      <c r="O716" s="242"/>
      <c r="P716" s="242"/>
      <c r="Q716" s="242"/>
      <c r="R716" s="242"/>
      <c r="S716" s="242"/>
      <c r="T716" s="243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44" t="s">
        <v>141</v>
      </c>
      <c r="AU716" s="244" t="s">
        <v>83</v>
      </c>
      <c r="AV716" s="14" t="s">
        <v>83</v>
      </c>
      <c r="AW716" s="14" t="s">
        <v>29</v>
      </c>
      <c r="AX716" s="14" t="s">
        <v>73</v>
      </c>
      <c r="AY716" s="244" t="s">
        <v>133</v>
      </c>
    </row>
    <row r="717" s="15" customFormat="1">
      <c r="A717" s="15"/>
      <c r="B717" s="245"/>
      <c r="C717" s="246"/>
      <c r="D717" s="227" t="s">
        <v>141</v>
      </c>
      <c r="E717" s="247" t="s">
        <v>1</v>
      </c>
      <c r="F717" s="248" t="s">
        <v>146</v>
      </c>
      <c r="G717" s="246"/>
      <c r="H717" s="249">
        <v>1</v>
      </c>
      <c r="I717" s="246"/>
      <c r="J717" s="246"/>
      <c r="K717" s="246"/>
      <c r="L717" s="250"/>
      <c r="M717" s="251"/>
      <c r="N717" s="252"/>
      <c r="O717" s="252"/>
      <c r="P717" s="252"/>
      <c r="Q717" s="252"/>
      <c r="R717" s="252"/>
      <c r="S717" s="252"/>
      <c r="T717" s="253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T717" s="254" t="s">
        <v>141</v>
      </c>
      <c r="AU717" s="254" t="s">
        <v>83</v>
      </c>
      <c r="AV717" s="15" t="s">
        <v>139</v>
      </c>
      <c r="AW717" s="15" t="s">
        <v>29</v>
      </c>
      <c r="AX717" s="15" t="s">
        <v>81</v>
      </c>
      <c r="AY717" s="254" t="s">
        <v>133</v>
      </c>
    </row>
    <row r="718" s="2" customFormat="1" ht="24.15" customHeight="1">
      <c r="A718" s="33"/>
      <c r="B718" s="34"/>
      <c r="C718" s="212" t="s">
        <v>650</v>
      </c>
      <c r="D718" s="212" t="s">
        <v>135</v>
      </c>
      <c r="E718" s="213" t="s">
        <v>651</v>
      </c>
      <c r="F718" s="214" t="s">
        <v>652</v>
      </c>
      <c r="G718" s="215" t="s">
        <v>653</v>
      </c>
      <c r="H718" s="216">
        <v>15</v>
      </c>
      <c r="I718" s="217">
        <v>200</v>
      </c>
      <c r="J718" s="217">
        <f>ROUND(I718*H718,2)</f>
        <v>3000</v>
      </c>
      <c r="K718" s="218"/>
      <c r="L718" s="39"/>
      <c r="M718" s="219" t="s">
        <v>1</v>
      </c>
      <c r="N718" s="220" t="s">
        <v>38</v>
      </c>
      <c r="O718" s="221">
        <v>0</v>
      </c>
      <c r="P718" s="221">
        <f>O718*H718</f>
        <v>0</v>
      </c>
      <c r="Q718" s="221">
        <v>0</v>
      </c>
      <c r="R718" s="221">
        <f>Q718*H718</f>
        <v>0</v>
      </c>
      <c r="S718" s="221">
        <v>0</v>
      </c>
      <c r="T718" s="222">
        <f>S718*H718</f>
        <v>0</v>
      </c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R718" s="223" t="s">
        <v>228</v>
      </c>
      <c r="AT718" s="223" t="s">
        <v>135</v>
      </c>
      <c r="AU718" s="223" t="s">
        <v>83</v>
      </c>
      <c r="AY718" s="18" t="s">
        <v>133</v>
      </c>
      <c r="BE718" s="224">
        <f>IF(N718="základní",J718,0)</f>
        <v>3000</v>
      </c>
      <c r="BF718" s="224">
        <f>IF(N718="snížená",J718,0)</f>
        <v>0</v>
      </c>
      <c r="BG718" s="224">
        <f>IF(N718="zákl. přenesená",J718,0)</f>
        <v>0</v>
      </c>
      <c r="BH718" s="224">
        <f>IF(N718="sníž. přenesená",J718,0)</f>
        <v>0</v>
      </c>
      <c r="BI718" s="224">
        <f>IF(N718="nulová",J718,0)</f>
        <v>0</v>
      </c>
      <c r="BJ718" s="18" t="s">
        <v>81</v>
      </c>
      <c r="BK718" s="224">
        <f>ROUND(I718*H718,2)</f>
        <v>3000</v>
      </c>
      <c r="BL718" s="18" t="s">
        <v>228</v>
      </c>
      <c r="BM718" s="223" t="s">
        <v>654</v>
      </c>
    </row>
    <row r="719" s="2" customFormat="1">
      <c r="A719" s="33"/>
      <c r="B719" s="34"/>
      <c r="C719" s="35"/>
      <c r="D719" s="227" t="s">
        <v>233</v>
      </c>
      <c r="E719" s="35"/>
      <c r="F719" s="275" t="s">
        <v>648</v>
      </c>
      <c r="G719" s="35"/>
      <c r="H719" s="35"/>
      <c r="I719" s="35"/>
      <c r="J719" s="35"/>
      <c r="K719" s="35"/>
      <c r="L719" s="39"/>
      <c r="M719" s="276"/>
      <c r="N719" s="277"/>
      <c r="O719" s="85"/>
      <c r="P719" s="85"/>
      <c r="Q719" s="85"/>
      <c r="R719" s="85"/>
      <c r="S719" s="85"/>
      <c r="T719" s="86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T719" s="18" t="s">
        <v>233</v>
      </c>
      <c r="AU719" s="18" t="s">
        <v>83</v>
      </c>
    </row>
    <row r="720" s="13" customFormat="1">
      <c r="A720" s="13"/>
      <c r="B720" s="225"/>
      <c r="C720" s="226"/>
      <c r="D720" s="227" t="s">
        <v>141</v>
      </c>
      <c r="E720" s="228" t="s">
        <v>1</v>
      </c>
      <c r="F720" s="229" t="s">
        <v>142</v>
      </c>
      <c r="G720" s="226"/>
      <c r="H720" s="228" t="s">
        <v>1</v>
      </c>
      <c r="I720" s="226"/>
      <c r="J720" s="226"/>
      <c r="K720" s="226"/>
      <c r="L720" s="230"/>
      <c r="M720" s="231"/>
      <c r="N720" s="232"/>
      <c r="O720" s="232"/>
      <c r="P720" s="232"/>
      <c r="Q720" s="232"/>
      <c r="R720" s="232"/>
      <c r="S720" s="232"/>
      <c r="T720" s="23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34" t="s">
        <v>141</v>
      </c>
      <c r="AU720" s="234" t="s">
        <v>83</v>
      </c>
      <c r="AV720" s="13" t="s">
        <v>81</v>
      </c>
      <c r="AW720" s="13" t="s">
        <v>29</v>
      </c>
      <c r="AX720" s="13" t="s">
        <v>73</v>
      </c>
      <c r="AY720" s="234" t="s">
        <v>133</v>
      </c>
    </row>
    <row r="721" s="13" customFormat="1">
      <c r="A721" s="13"/>
      <c r="B721" s="225"/>
      <c r="C721" s="226"/>
      <c r="D721" s="227" t="s">
        <v>141</v>
      </c>
      <c r="E721" s="228" t="s">
        <v>1</v>
      </c>
      <c r="F721" s="229" t="s">
        <v>143</v>
      </c>
      <c r="G721" s="226"/>
      <c r="H721" s="228" t="s">
        <v>1</v>
      </c>
      <c r="I721" s="226"/>
      <c r="J721" s="226"/>
      <c r="K721" s="226"/>
      <c r="L721" s="230"/>
      <c r="M721" s="231"/>
      <c r="N721" s="232"/>
      <c r="O721" s="232"/>
      <c r="P721" s="232"/>
      <c r="Q721" s="232"/>
      <c r="R721" s="232"/>
      <c r="S721" s="232"/>
      <c r="T721" s="23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34" t="s">
        <v>141</v>
      </c>
      <c r="AU721" s="234" t="s">
        <v>83</v>
      </c>
      <c r="AV721" s="13" t="s">
        <v>81</v>
      </c>
      <c r="AW721" s="13" t="s">
        <v>29</v>
      </c>
      <c r="AX721" s="13" t="s">
        <v>73</v>
      </c>
      <c r="AY721" s="234" t="s">
        <v>133</v>
      </c>
    </row>
    <row r="722" s="13" customFormat="1">
      <c r="A722" s="13"/>
      <c r="B722" s="225"/>
      <c r="C722" s="226"/>
      <c r="D722" s="227" t="s">
        <v>141</v>
      </c>
      <c r="E722" s="228" t="s">
        <v>1</v>
      </c>
      <c r="F722" s="229" t="s">
        <v>520</v>
      </c>
      <c r="G722" s="226"/>
      <c r="H722" s="228" t="s">
        <v>1</v>
      </c>
      <c r="I722" s="226"/>
      <c r="J722" s="226"/>
      <c r="K722" s="226"/>
      <c r="L722" s="230"/>
      <c r="M722" s="231"/>
      <c r="N722" s="232"/>
      <c r="O722" s="232"/>
      <c r="P722" s="232"/>
      <c r="Q722" s="232"/>
      <c r="R722" s="232"/>
      <c r="S722" s="232"/>
      <c r="T722" s="23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34" t="s">
        <v>141</v>
      </c>
      <c r="AU722" s="234" t="s">
        <v>83</v>
      </c>
      <c r="AV722" s="13" t="s">
        <v>81</v>
      </c>
      <c r="AW722" s="13" t="s">
        <v>29</v>
      </c>
      <c r="AX722" s="13" t="s">
        <v>73</v>
      </c>
      <c r="AY722" s="234" t="s">
        <v>133</v>
      </c>
    </row>
    <row r="723" s="13" customFormat="1">
      <c r="A723" s="13"/>
      <c r="B723" s="225"/>
      <c r="C723" s="226"/>
      <c r="D723" s="227" t="s">
        <v>141</v>
      </c>
      <c r="E723" s="228" t="s">
        <v>1</v>
      </c>
      <c r="F723" s="229" t="s">
        <v>521</v>
      </c>
      <c r="G723" s="226"/>
      <c r="H723" s="228" t="s">
        <v>1</v>
      </c>
      <c r="I723" s="226"/>
      <c r="J723" s="226"/>
      <c r="K723" s="226"/>
      <c r="L723" s="230"/>
      <c r="M723" s="231"/>
      <c r="N723" s="232"/>
      <c r="O723" s="232"/>
      <c r="P723" s="232"/>
      <c r="Q723" s="232"/>
      <c r="R723" s="232"/>
      <c r="S723" s="232"/>
      <c r="T723" s="23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34" t="s">
        <v>141</v>
      </c>
      <c r="AU723" s="234" t="s">
        <v>83</v>
      </c>
      <c r="AV723" s="13" t="s">
        <v>81</v>
      </c>
      <c r="AW723" s="13" t="s">
        <v>29</v>
      </c>
      <c r="AX723" s="13" t="s">
        <v>73</v>
      </c>
      <c r="AY723" s="234" t="s">
        <v>133</v>
      </c>
    </row>
    <row r="724" s="13" customFormat="1">
      <c r="A724" s="13"/>
      <c r="B724" s="225"/>
      <c r="C724" s="226"/>
      <c r="D724" s="227" t="s">
        <v>141</v>
      </c>
      <c r="E724" s="228" t="s">
        <v>1</v>
      </c>
      <c r="F724" s="229" t="s">
        <v>522</v>
      </c>
      <c r="G724" s="226"/>
      <c r="H724" s="228" t="s">
        <v>1</v>
      </c>
      <c r="I724" s="226"/>
      <c r="J724" s="226"/>
      <c r="K724" s="226"/>
      <c r="L724" s="230"/>
      <c r="M724" s="231"/>
      <c r="N724" s="232"/>
      <c r="O724" s="232"/>
      <c r="P724" s="232"/>
      <c r="Q724" s="232"/>
      <c r="R724" s="232"/>
      <c r="S724" s="232"/>
      <c r="T724" s="23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234" t="s">
        <v>141</v>
      </c>
      <c r="AU724" s="234" t="s">
        <v>83</v>
      </c>
      <c r="AV724" s="13" t="s">
        <v>81</v>
      </c>
      <c r="AW724" s="13" t="s">
        <v>29</v>
      </c>
      <c r="AX724" s="13" t="s">
        <v>73</v>
      </c>
      <c r="AY724" s="234" t="s">
        <v>133</v>
      </c>
    </row>
    <row r="725" s="13" customFormat="1">
      <c r="A725" s="13"/>
      <c r="B725" s="225"/>
      <c r="C725" s="226"/>
      <c r="D725" s="227" t="s">
        <v>141</v>
      </c>
      <c r="E725" s="228" t="s">
        <v>1</v>
      </c>
      <c r="F725" s="229" t="s">
        <v>523</v>
      </c>
      <c r="G725" s="226"/>
      <c r="H725" s="228" t="s">
        <v>1</v>
      </c>
      <c r="I725" s="226"/>
      <c r="J725" s="226"/>
      <c r="K725" s="226"/>
      <c r="L725" s="230"/>
      <c r="M725" s="231"/>
      <c r="N725" s="232"/>
      <c r="O725" s="232"/>
      <c r="P725" s="232"/>
      <c r="Q725" s="232"/>
      <c r="R725" s="232"/>
      <c r="S725" s="232"/>
      <c r="T725" s="23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T725" s="234" t="s">
        <v>141</v>
      </c>
      <c r="AU725" s="234" t="s">
        <v>83</v>
      </c>
      <c r="AV725" s="13" t="s">
        <v>81</v>
      </c>
      <c r="AW725" s="13" t="s">
        <v>29</v>
      </c>
      <c r="AX725" s="13" t="s">
        <v>73</v>
      </c>
      <c r="AY725" s="234" t="s">
        <v>133</v>
      </c>
    </row>
    <row r="726" s="14" customFormat="1">
      <c r="A726" s="14"/>
      <c r="B726" s="235"/>
      <c r="C726" s="236"/>
      <c r="D726" s="227" t="s">
        <v>141</v>
      </c>
      <c r="E726" s="237" t="s">
        <v>1</v>
      </c>
      <c r="F726" s="238" t="s">
        <v>8</v>
      </c>
      <c r="G726" s="236"/>
      <c r="H726" s="239">
        <v>15</v>
      </c>
      <c r="I726" s="236"/>
      <c r="J726" s="236"/>
      <c r="K726" s="236"/>
      <c r="L726" s="240"/>
      <c r="M726" s="241"/>
      <c r="N726" s="242"/>
      <c r="O726" s="242"/>
      <c r="P726" s="242"/>
      <c r="Q726" s="242"/>
      <c r="R726" s="242"/>
      <c r="S726" s="242"/>
      <c r="T726" s="243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T726" s="244" t="s">
        <v>141</v>
      </c>
      <c r="AU726" s="244" t="s">
        <v>83</v>
      </c>
      <c r="AV726" s="14" t="s">
        <v>83</v>
      </c>
      <c r="AW726" s="14" t="s">
        <v>29</v>
      </c>
      <c r="AX726" s="14" t="s">
        <v>73</v>
      </c>
      <c r="AY726" s="244" t="s">
        <v>133</v>
      </c>
    </row>
    <row r="727" s="15" customFormat="1">
      <c r="A727" s="15"/>
      <c r="B727" s="245"/>
      <c r="C727" s="246"/>
      <c r="D727" s="227" t="s">
        <v>141</v>
      </c>
      <c r="E727" s="247" t="s">
        <v>1</v>
      </c>
      <c r="F727" s="248" t="s">
        <v>146</v>
      </c>
      <c r="G727" s="246"/>
      <c r="H727" s="249">
        <v>15</v>
      </c>
      <c r="I727" s="246"/>
      <c r="J727" s="246"/>
      <c r="K727" s="246"/>
      <c r="L727" s="250"/>
      <c r="M727" s="251"/>
      <c r="N727" s="252"/>
      <c r="O727" s="252"/>
      <c r="P727" s="252"/>
      <c r="Q727" s="252"/>
      <c r="R727" s="252"/>
      <c r="S727" s="252"/>
      <c r="T727" s="253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T727" s="254" t="s">
        <v>141</v>
      </c>
      <c r="AU727" s="254" t="s">
        <v>83</v>
      </c>
      <c r="AV727" s="15" t="s">
        <v>139</v>
      </c>
      <c r="AW727" s="15" t="s">
        <v>29</v>
      </c>
      <c r="AX727" s="15" t="s">
        <v>81</v>
      </c>
      <c r="AY727" s="254" t="s">
        <v>133</v>
      </c>
    </row>
    <row r="728" s="12" customFormat="1" ht="22.8" customHeight="1">
      <c r="A728" s="12"/>
      <c r="B728" s="197"/>
      <c r="C728" s="198"/>
      <c r="D728" s="199" t="s">
        <v>72</v>
      </c>
      <c r="E728" s="210" t="s">
        <v>655</v>
      </c>
      <c r="F728" s="210" t="s">
        <v>656</v>
      </c>
      <c r="G728" s="198"/>
      <c r="H728" s="198"/>
      <c r="I728" s="198"/>
      <c r="J728" s="211">
        <f>BK728</f>
        <v>6043.7799999999997</v>
      </c>
      <c r="K728" s="198"/>
      <c r="L728" s="202"/>
      <c r="M728" s="203"/>
      <c r="N728" s="204"/>
      <c r="O728" s="204"/>
      <c r="P728" s="205">
        <f>SUM(P729:P738)</f>
        <v>2.724882</v>
      </c>
      <c r="Q728" s="204"/>
      <c r="R728" s="205">
        <f>SUM(R729:R738)</f>
        <v>0.0168798</v>
      </c>
      <c r="S728" s="204"/>
      <c r="T728" s="206">
        <f>SUM(T729:T738)</f>
        <v>0</v>
      </c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R728" s="207" t="s">
        <v>83</v>
      </c>
      <c r="AT728" s="208" t="s">
        <v>72</v>
      </c>
      <c r="AU728" s="208" t="s">
        <v>81</v>
      </c>
      <c r="AY728" s="207" t="s">
        <v>133</v>
      </c>
      <c r="BK728" s="209">
        <f>SUM(BK729:BK738)</f>
        <v>6043.7799999999997</v>
      </c>
    </row>
    <row r="729" s="2" customFormat="1" ht="24.15" customHeight="1">
      <c r="A729" s="33"/>
      <c r="B729" s="34"/>
      <c r="C729" s="212" t="s">
        <v>657</v>
      </c>
      <c r="D729" s="212" t="s">
        <v>135</v>
      </c>
      <c r="E729" s="213" t="s">
        <v>658</v>
      </c>
      <c r="F729" s="214" t="s">
        <v>659</v>
      </c>
      <c r="G729" s="215" t="s">
        <v>180</v>
      </c>
      <c r="H729" s="216">
        <v>8.0380000000000003</v>
      </c>
      <c r="I729" s="217">
        <v>177</v>
      </c>
      <c r="J729" s="217">
        <f>ROUND(I729*H729,2)</f>
        <v>1422.73</v>
      </c>
      <c r="K729" s="218"/>
      <c r="L729" s="39"/>
      <c r="M729" s="219" t="s">
        <v>1</v>
      </c>
      <c r="N729" s="220" t="s">
        <v>38</v>
      </c>
      <c r="O729" s="221">
        <v>0.113</v>
      </c>
      <c r="P729" s="221">
        <f>O729*H729</f>
        <v>0.90829400000000005</v>
      </c>
      <c r="Q729" s="221">
        <v>0.00020000000000000001</v>
      </c>
      <c r="R729" s="221">
        <f>Q729*H729</f>
        <v>0.0016076</v>
      </c>
      <c r="S729" s="221">
        <v>0</v>
      </c>
      <c r="T729" s="222">
        <f>S729*H729</f>
        <v>0</v>
      </c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R729" s="223" t="s">
        <v>228</v>
      </c>
      <c r="AT729" s="223" t="s">
        <v>135</v>
      </c>
      <c r="AU729" s="223" t="s">
        <v>83</v>
      </c>
      <c r="AY729" s="18" t="s">
        <v>133</v>
      </c>
      <c r="BE729" s="224">
        <f>IF(N729="základní",J729,0)</f>
        <v>1422.73</v>
      </c>
      <c r="BF729" s="224">
        <f>IF(N729="snížená",J729,0)</f>
        <v>0</v>
      </c>
      <c r="BG729" s="224">
        <f>IF(N729="zákl. přenesená",J729,0)</f>
        <v>0</v>
      </c>
      <c r="BH729" s="224">
        <f>IF(N729="sníž. přenesená",J729,0)</f>
        <v>0</v>
      </c>
      <c r="BI729" s="224">
        <f>IF(N729="nulová",J729,0)</f>
        <v>0</v>
      </c>
      <c r="BJ729" s="18" t="s">
        <v>81</v>
      </c>
      <c r="BK729" s="224">
        <f>ROUND(I729*H729,2)</f>
        <v>1422.73</v>
      </c>
      <c r="BL729" s="18" t="s">
        <v>228</v>
      </c>
      <c r="BM729" s="223" t="s">
        <v>660</v>
      </c>
    </row>
    <row r="730" s="13" customFormat="1">
      <c r="A730" s="13"/>
      <c r="B730" s="225"/>
      <c r="C730" s="226"/>
      <c r="D730" s="227" t="s">
        <v>141</v>
      </c>
      <c r="E730" s="228" t="s">
        <v>1</v>
      </c>
      <c r="F730" s="229" t="s">
        <v>142</v>
      </c>
      <c r="G730" s="226"/>
      <c r="H730" s="228" t="s">
        <v>1</v>
      </c>
      <c r="I730" s="226"/>
      <c r="J730" s="226"/>
      <c r="K730" s="226"/>
      <c r="L730" s="230"/>
      <c r="M730" s="231"/>
      <c r="N730" s="232"/>
      <c r="O730" s="232"/>
      <c r="P730" s="232"/>
      <c r="Q730" s="232"/>
      <c r="R730" s="232"/>
      <c r="S730" s="232"/>
      <c r="T730" s="23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34" t="s">
        <v>141</v>
      </c>
      <c r="AU730" s="234" t="s">
        <v>83</v>
      </c>
      <c r="AV730" s="13" t="s">
        <v>81</v>
      </c>
      <c r="AW730" s="13" t="s">
        <v>29</v>
      </c>
      <c r="AX730" s="13" t="s">
        <v>73</v>
      </c>
      <c r="AY730" s="234" t="s">
        <v>133</v>
      </c>
    </row>
    <row r="731" s="13" customFormat="1">
      <c r="A731" s="13"/>
      <c r="B731" s="225"/>
      <c r="C731" s="226"/>
      <c r="D731" s="227" t="s">
        <v>141</v>
      </c>
      <c r="E731" s="228" t="s">
        <v>1</v>
      </c>
      <c r="F731" s="229" t="s">
        <v>236</v>
      </c>
      <c r="G731" s="226"/>
      <c r="H731" s="228" t="s">
        <v>1</v>
      </c>
      <c r="I731" s="226"/>
      <c r="J731" s="226"/>
      <c r="K731" s="226"/>
      <c r="L731" s="230"/>
      <c r="M731" s="231"/>
      <c r="N731" s="232"/>
      <c r="O731" s="232"/>
      <c r="P731" s="232"/>
      <c r="Q731" s="232"/>
      <c r="R731" s="232"/>
      <c r="S731" s="232"/>
      <c r="T731" s="23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34" t="s">
        <v>141</v>
      </c>
      <c r="AU731" s="234" t="s">
        <v>83</v>
      </c>
      <c r="AV731" s="13" t="s">
        <v>81</v>
      </c>
      <c r="AW731" s="13" t="s">
        <v>29</v>
      </c>
      <c r="AX731" s="13" t="s">
        <v>73</v>
      </c>
      <c r="AY731" s="234" t="s">
        <v>133</v>
      </c>
    </row>
    <row r="732" s="13" customFormat="1">
      <c r="A732" s="13"/>
      <c r="B732" s="225"/>
      <c r="C732" s="226"/>
      <c r="D732" s="227" t="s">
        <v>141</v>
      </c>
      <c r="E732" s="228" t="s">
        <v>1</v>
      </c>
      <c r="F732" s="229" t="s">
        <v>182</v>
      </c>
      <c r="G732" s="226"/>
      <c r="H732" s="228" t="s">
        <v>1</v>
      </c>
      <c r="I732" s="226"/>
      <c r="J732" s="226"/>
      <c r="K732" s="226"/>
      <c r="L732" s="230"/>
      <c r="M732" s="231"/>
      <c r="N732" s="232"/>
      <c r="O732" s="232"/>
      <c r="P732" s="232"/>
      <c r="Q732" s="232"/>
      <c r="R732" s="232"/>
      <c r="S732" s="232"/>
      <c r="T732" s="23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234" t="s">
        <v>141</v>
      </c>
      <c r="AU732" s="234" t="s">
        <v>83</v>
      </c>
      <c r="AV732" s="13" t="s">
        <v>81</v>
      </c>
      <c r="AW732" s="13" t="s">
        <v>29</v>
      </c>
      <c r="AX732" s="13" t="s">
        <v>73</v>
      </c>
      <c r="AY732" s="234" t="s">
        <v>133</v>
      </c>
    </row>
    <row r="733" s="13" customFormat="1">
      <c r="A733" s="13"/>
      <c r="B733" s="225"/>
      <c r="C733" s="226"/>
      <c r="D733" s="227" t="s">
        <v>141</v>
      </c>
      <c r="E733" s="228" t="s">
        <v>1</v>
      </c>
      <c r="F733" s="229" t="s">
        <v>152</v>
      </c>
      <c r="G733" s="226"/>
      <c r="H733" s="228" t="s">
        <v>1</v>
      </c>
      <c r="I733" s="226"/>
      <c r="J733" s="226"/>
      <c r="K733" s="226"/>
      <c r="L733" s="230"/>
      <c r="M733" s="231"/>
      <c r="N733" s="232"/>
      <c r="O733" s="232"/>
      <c r="P733" s="232"/>
      <c r="Q733" s="232"/>
      <c r="R733" s="232"/>
      <c r="S733" s="232"/>
      <c r="T733" s="23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T733" s="234" t="s">
        <v>141</v>
      </c>
      <c r="AU733" s="234" t="s">
        <v>83</v>
      </c>
      <c r="AV733" s="13" t="s">
        <v>81</v>
      </c>
      <c r="AW733" s="13" t="s">
        <v>29</v>
      </c>
      <c r="AX733" s="13" t="s">
        <v>73</v>
      </c>
      <c r="AY733" s="234" t="s">
        <v>133</v>
      </c>
    </row>
    <row r="734" s="13" customFormat="1">
      <c r="A734" s="13"/>
      <c r="B734" s="225"/>
      <c r="C734" s="226"/>
      <c r="D734" s="227" t="s">
        <v>141</v>
      </c>
      <c r="E734" s="228" t="s">
        <v>1</v>
      </c>
      <c r="F734" s="229" t="s">
        <v>237</v>
      </c>
      <c r="G734" s="226"/>
      <c r="H734" s="228" t="s">
        <v>1</v>
      </c>
      <c r="I734" s="226"/>
      <c r="J734" s="226"/>
      <c r="K734" s="226"/>
      <c r="L734" s="230"/>
      <c r="M734" s="231"/>
      <c r="N734" s="232"/>
      <c r="O734" s="232"/>
      <c r="P734" s="232"/>
      <c r="Q734" s="232"/>
      <c r="R734" s="232"/>
      <c r="S734" s="232"/>
      <c r="T734" s="23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234" t="s">
        <v>141</v>
      </c>
      <c r="AU734" s="234" t="s">
        <v>83</v>
      </c>
      <c r="AV734" s="13" t="s">
        <v>81</v>
      </c>
      <c r="AW734" s="13" t="s">
        <v>29</v>
      </c>
      <c r="AX734" s="13" t="s">
        <v>73</v>
      </c>
      <c r="AY734" s="234" t="s">
        <v>133</v>
      </c>
    </row>
    <row r="735" s="14" customFormat="1">
      <c r="A735" s="14"/>
      <c r="B735" s="235"/>
      <c r="C735" s="236"/>
      <c r="D735" s="227" t="s">
        <v>141</v>
      </c>
      <c r="E735" s="237" t="s">
        <v>1</v>
      </c>
      <c r="F735" s="238" t="s">
        <v>238</v>
      </c>
      <c r="G735" s="236"/>
      <c r="H735" s="239">
        <v>8.0380000000000003</v>
      </c>
      <c r="I735" s="236"/>
      <c r="J735" s="236"/>
      <c r="K735" s="236"/>
      <c r="L735" s="240"/>
      <c r="M735" s="241"/>
      <c r="N735" s="242"/>
      <c r="O735" s="242"/>
      <c r="P735" s="242"/>
      <c r="Q735" s="242"/>
      <c r="R735" s="242"/>
      <c r="S735" s="242"/>
      <c r="T735" s="243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T735" s="244" t="s">
        <v>141</v>
      </c>
      <c r="AU735" s="244" t="s">
        <v>83</v>
      </c>
      <c r="AV735" s="14" t="s">
        <v>83</v>
      </c>
      <c r="AW735" s="14" t="s">
        <v>29</v>
      </c>
      <c r="AX735" s="14" t="s">
        <v>73</v>
      </c>
      <c r="AY735" s="244" t="s">
        <v>133</v>
      </c>
    </row>
    <row r="736" s="15" customFormat="1">
      <c r="A736" s="15"/>
      <c r="B736" s="245"/>
      <c r="C736" s="246"/>
      <c r="D736" s="227" t="s">
        <v>141</v>
      </c>
      <c r="E736" s="247" t="s">
        <v>1</v>
      </c>
      <c r="F736" s="248" t="s">
        <v>146</v>
      </c>
      <c r="G736" s="246"/>
      <c r="H736" s="249">
        <v>8.0380000000000003</v>
      </c>
      <c r="I736" s="246"/>
      <c r="J736" s="246"/>
      <c r="K736" s="246"/>
      <c r="L736" s="250"/>
      <c r="M736" s="251"/>
      <c r="N736" s="252"/>
      <c r="O736" s="252"/>
      <c r="P736" s="252"/>
      <c r="Q736" s="252"/>
      <c r="R736" s="252"/>
      <c r="S736" s="252"/>
      <c r="T736" s="253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T736" s="254" t="s">
        <v>141</v>
      </c>
      <c r="AU736" s="254" t="s">
        <v>83</v>
      </c>
      <c r="AV736" s="15" t="s">
        <v>139</v>
      </c>
      <c r="AW736" s="15" t="s">
        <v>29</v>
      </c>
      <c r="AX736" s="15" t="s">
        <v>81</v>
      </c>
      <c r="AY736" s="254" t="s">
        <v>133</v>
      </c>
    </row>
    <row r="737" s="2" customFormat="1" ht="24.15" customHeight="1">
      <c r="A737" s="33"/>
      <c r="B737" s="34"/>
      <c r="C737" s="212" t="s">
        <v>661</v>
      </c>
      <c r="D737" s="212" t="s">
        <v>135</v>
      </c>
      <c r="E737" s="213" t="s">
        <v>662</v>
      </c>
      <c r="F737" s="214" t="s">
        <v>663</v>
      </c>
      <c r="G737" s="215" t="s">
        <v>180</v>
      </c>
      <c r="H737" s="216">
        <v>8.0380000000000003</v>
      </c>
      <c r="I737" s="217">
        <v>13.9</v>
      </c>
      <c r="J737" s="217">
        <f>ROUND(I737*H737,2)</f>
        <v>111.73</v>
      </c>
      <c r="K737" s="218"/>
      <c r="L737" s="39"/>
      <c r="M737" s="219" t="s">
        <v>1</v>
      </c>
      <c r="N737" s="220" t="s">
        <v>38</v>
      </c>
      <c r="O737" s="221">
        <v>0.014999999999999999</v>
      </c>
      <c r="P737" s="221">
        <f>O737*H737</f>
        <v>0.12057</v>
      </c>
      <c r="Q737" s="221">
        <v>0.00050000000000000001</v>
      </c>
      <c r="R737" s="221">
        <f>Q737*H737</f>
        <v>0.004019</v>
      </c>
      <c r="S737" s="221">
        <v>0</v>
      </c>
      <c r="T737" s="222">
        <f>S737*H737</f>
        <v>0</v>
      </c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R737" s="223" t="s">
        <v>228</v>
      </c>
      <c r="AT737" s="223" t="s">
        <v>135</v>
      </c>
      <c r="AU737" s="223" t="s">
        <v>83</v>
      </c>
      <c r="AY737" s="18" t="s">
        <v>133</v>
      </c>
      <c r="BE737" s="224">
        <f>IF(N737="základní",J737,0)</f>
        <v>111.73</v>
      </c>
      <c r="BF737" s="224">
        <f>IF(N737="snížená",J737,0)</f>
        <v>0</v>
      </c>
      <c r="BG737" s="224">
        <f>IF(N737="zákl. přenesená",J737,0)</f>
        <v>0</v>
      </c>
      <c r="BH737" s="224">
        <f>IF(N737="sníž. přenesená",J737,0)</f>
        <v>0</v>
      </c>
      <c r="BI737" s="224">
        <f>IF(N737="nulová",J737,0)</f>
        <v>0</v>
      </c>
      <c r="BJ737" s="18" t="s">
        <v>81</v>
      </c>
      <c r="BK737" s="224">
        <f>ROUND(I737*H737,2)</f>
        <v>111.73</v>
      </c>
      <c r="BL737" s="18" t="s">
        <v>228</v>
      </c>
      <c r="BM737" s="223" t="s">
        <v>664</v>
      </c>
    </row>
    <row r="738" s="2" customFormat="1" ht="16.5" customHeight="1">
      <c r="A738" s="33"/>
      <c r="B738" s="34"/>
      <c r="C738" s="212" t="s">
        <v>665</v>
      </c>
      <c r="D738" s="212" t="s">
        <v>135</v>
      </c>
      <c r="E738" s="213" t="s">
        <v>666</v>
      </c>
      <c r="F738" s="214" t="s">
        <v>667</v>
      </c>
      <c r="G738" s="215" t="s">
        <v>180</v>
      </c>
      <c r="H738" s="216">
        <v>8.0380000000000003</v>
      </c>
      <c r="I738" s="217">
        <v>561</v>
      </c>
      <c r="J738" s="217">
        <f>ROUND(I738*H738,2)</f>
        <v>4509.3199999999997</v>
      </c>
      <c r="K738" s="218"/>
      <c r="L738" s="39"/>
      <c r="M738" s="278" t="s">
        <v>1</v>
      </c>
      <c r="N738" s="279" t="s">
        <v>38</v>
      </c>
      <c r="O738" s="280">
        <v>0.21099999999999999</v>
      </c>
      <c r="P738" s="280">
        <f>O738*H738</f>
        <v>1.696018</v>
      </c>
      <c r="Q738" s="280">
        <v>0.0014</v>
      </c>
      <c r="R738" s="280">
        <f>Q738*H738</f>
        <v>0.0112532</v>
      </c>
      <c r="S738" s="280">
        <v>0</v>
      </c>
      <c r="T738" s="281">
        <f>S738*H738</f>
        <v>0</v>
      </c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R738" s="223" t="s">
        <v>228</v>
      </c>
      <c r="AT738" s="223" t="s">
        <v>135</v>
      </c>
      <c r="AU738" s="223" t="s">
        <v>83</v>
      </c>
      <c r="AY738" s="18" t="s">
        <v>133</v>
      </c>
      <c r="BE738" s="224">
        <f>IF(N738="základní",J738,0)</f>
        <v>4509.3199999999997</v>
      </c>
      <c r="BF738" s="224">
        <f>IF(N738="snížená",J738,0)</f>
        <v>0</v>
      </c>
      <c r="BG738" s="224">
        <f>IF(N738="zákl. přenesená",J738,0)</f>
        <v>0</v>
      </c>
      <c r="BH738" s="224">
        <f>IF(N738="sníž. přenesená",J738,0)</f>
        <v>0</v>
      </c>
      <c r="BI738" s="224">
        <f>IF(N738="nulová",J738,0)</f>
        <v>0</v>
      </c>
      <c r="BJ738" s="18" t="s">
        <v>81</v>
      </c>
      <c r="BK738" s="224">
        <f>ROUND(I738*H738,2)</f>
        <v>4509.3199999999997</v>
      </c>
      <c r="BL738" s="18" t="s">
        <v>228</v>
      </c>
      <c r="BM738" s="223" t="s">
        <v>668</v>
      </c>
    </row>
    <row r="739" s="2" customFormat="1" ht="6.96" customHeight="1">
      <c r="A739" s="33"/>
      <c r="B739" s="60"/>
      <c r="C739" s="61"/>
      <c r="D739" s="61"/>
      <c r="E739" s="61"/>
      <c r="F739" s="61"/>
      <c r="G739" s="61"/>
      <c r="H739" s="61"/>
      <c r="I739" s="61"/>
      <c r="J739" s="61"/>
      <c r="K739" s="61"/>
      <c r="L739" s="39"/>
      <c r="M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</row>
  </sheetData>
  <sheetProtection sheet="1" autoFilter="0" formatColumns="0" formatRows="0" objects="1" scenarios="1" spinCount="100000" saltValue="E4JiEy/vYYpbuYz79bwgRRjxzvW/6Hi/ciVReHJwEe7OO+ax7s2/gRYH1znkpyqC1uoDvLJZdWDY+H1bb96YNg==" hashValue="gG1wj2+nZsauVrr5fyQYX2gsqYhZMQSbBuf1r0TwhVNLXXaN4Rlh/D0AIzlG8/1/SM5YMq15zYnf1GrVIWCrlg==" algorithmName="SHA-512" password="CC35"/>
  <autoFilter ref="C132:K738"/>
  <mergeCells count="8">
    <mergeCell ref="E7:H7"/>
    <mergeCell ref="E9:H9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3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83</v>
      </c>
    </row>
    <row r="4" s="1" customFormat="1" ht="24.96" customHeight="1">
      <c r="B4" s="21"/>
      <c r="D4" s="132" t="s">
        <v>93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14</v>
      </c>
      <c r="L6" s="21"/>
    </row>
    <row r="7" s="1" customFormat="1" ht="16.5" customHeight="1">
      <c r="B7" s="21"/>
      <c r="E7" s="135" t="str">
        <f>'Rekapitulace stavby'!K6</f>
        <v>Stavba městského holubníku, Park Vítkov, Praha 3-Žižkov 130 00</v>
      </c>
      <c r="F7" s="134"/>
      <c r="G7" s="134"/>
      <c r="H7" s="134"/>
      <c r="L7" s="21"/>
    </row>
    <row r="8" s="2" customFormat="1" ht="12" customHeight="1">
      <c r="A8" s="33"/>
      <c r="B8" s="39"/>
      <c r="C8" s="33"/>
      <c r="D8" s="134" t="s">
        <v>94</v>
      </c>
      <c r="E8" s="33"/>
      <c r="F8" s="33"/>
      <c r="G8" s="33"/>
      <c r="H8" s="33"/>
      <c r="I8" s="33"/>
      <c r="J8" s="33"/>
      <c r="K8" s="33"/>
      <c r="L8" s="57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" customFormat="1" ht="16.5" customHeight="1">
      <c r="A9" s="33"/>
      <c r="B9" s="39"/>
      <c r="C9" s="33"/>
      <c r="D9" s="33"/>
      <c r="E9" s="136" t="s">
        <v>669</v>
      </c>
      <c r="F9" s="33"/>
      <c r="G9" s="33"/>
      <c r="H9" s="33"/>
      <c r="I9" s="33"/>
      <c r="J9" s="33"/>
      <c r="K9" s="33"/>
      <c r="L9" s="57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>
      <c r="A10" s="33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57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2" customHeight="1">
      <c r="A11" s="33"/>
      <c r="B11" s="39"/>
      <c r="C11" s="33"/>
      <c r="D11" s="134" t="s">
        <v>16</v>
      </c>
      <c r="E11" s="33"/>
      <c r="F11" s="137" t="s">
        <v>1</v>
      </c>
      <c r="G11" s="33"/>
      <c r="H11" s="33"/>
      <c r="I11" s="134" t="s">
        <v>17</v>
      </c>
      <c r="J11" s="137" t="s">
        <v>1</v>
      </c>
      <c r="K11" s="33"/>
      <c r="L11" s="57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 ht="12" customHeight="1">
      <c r="A12" s="33"/>
      <c r="B12" s="39"/>
      <c r="C12" s="33"/>
      <c r="D12" s="134" t="s">
        <v>18</v>
      </c>
      <c r="E12" s="33"/>
      <c r="F12" s="137" t="s">
        <v>19</v>
      </c>
      <c r="G12" s="33"/>
      <c r="H12" s="33"/>
      <c r="I12" s="134" t="s">
        <v>20</v>
      </c>
      <c r="J12" s="138" t="str">
        <f>'Rekapitulace stavby'!AN8</f>
        <v>8. 5. 2022</v>
      </c>
      <c r="K12" s="33"/>
      <c r="L12" s="57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0.8" customHeight="1">
      <c r="A13" s="33"/>
      <c r="B13" s="39"/>
      <c r="C13" s="33"/>
      <c r="D13" s="33"/>
      <c r="E13" s="33"/>
      <c r="F13" s="33"/>
      <c r="G13" s="33"/>
      <c r="H13" s="33"/>
      <c r="I13" s="33"/>
      <c r="J13" s="33"/>
      <c r="K13" s="33"/>
      <c r="L13" s="57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9"/>
      <c r="C14" s="33"/>
      <c r="D14" s="134" t="s">
        <v>22</v>
      </c>
      <c r="E14" s="33"/>
      <c r="F14" s="33"/>
      <c r="G14" s="33"/>
      <c r="H14" s="33"/>
      <c r="I14" s="134" t="s">
        <v>23</v>
      </c>
      <c r="J14" s="137" t="s">
        <v>1</v>
      </c>
      <c r="K14" s="33"/>
      <c r="L14" s="57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8" customHeight="1">
      <c r="A15" s="33"/>
      <c r="B15" s="39"/>
      <c r="C15" s="33"/>
      <c r="D15" s="33"/>
      <c r="E15" s="137" t="s">
        <v>19</v>
      </c>
      <c r="F15" s="33"/>
      <c r="G15" s="33"/>
      <c r="H15" s="33"/>
      <c r="I15" s="134" t="s">
        <v>24</v>
      </c>
      <c r="J15" s="137" t="s">
        <v>1</v>
      </c>
      <c r="K15" s="33"/>
      <c r="L15" s="57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6.96" customHeight="1">
      <c r="A16" s="33"/>
      <c r="B16" s="39"/>
      <c r="C16" s="33"/>
      <c r="D16" s="33"/>
      <c r="E16" s="33"/>
      <c r="F16" s="33"/>
      <c r="G16" s="33"/>
      <c r="H16" s="33"/>
      <c r="I16" s="33"/>
      <c r="J16" s="33"/>
      <c r="K16" s="33"/>
      <c r="L16" s="57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2" customHeight="1">
      <c r="A17" s="33"/>
      <c r="B17" s="39"/>
      <c r="C17" s="33"/>
      <c r="D17" s="134" t="s">
        <v>25</v>
      </c>
      <c r="E17" s="33"/>
      <c r="F17" s="33"/>
      <c r="G17" s="33"/>
      <c r="H17" s="33"/>
      <c r="I17" s="134" t="s">
        <v>23</v>
      </c>
      <c r="J17" s="137" t="s">
        <v>1</v>
      </c>
      <c r="K17" s="33"/>
      <c r="L17" s="57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18" customHeight="1">
      <c r="A18" s="33"/>
      <c r="B18" s="39"/>
      <c r="C18" s="33"/>
      <c r="D18" s="33"/>
      <c r="E18" s="137" t="s">
        <v>26</v>
      </c>
      <c r="F18" s="33"/>
      <c r="G18" s="33"/>
      <c r="H18" s="33"/>
      <c r="I18" s="134" t="s">
        <v>24</v>
      </c>
      <c r="J18" s="137" t="s">
        <v>1</v>
      </c>
      <c r="K18" s="33"/>
      <c r="L18" s="57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6.96" customHeight="1">
      <c r="A19" s="33"/>
      <c r="B19" s="39"/>
      <c r="C19" s="33"/>
      <c r="D19" s="33"/>
      <c r="E19" s="33"/>
      <c r="F19" s="33"/>
      <c r="G19" s="33"/>
      <c r="H19" s="33"/>
      <c r="I19" s="33"/>
      <c r="J19" s="33"/>
      <c r="K19" s="33"/>
      <c r="L19" s="57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2" customHeight="1">
      <c r="A20" s="33"/>
      <c r="B20" s="39"/>
      <c r="C20" s="33"/>
      <c r="D20" s="134" t="s">
        <v>27</v>
      </c>
      <c r="E20" s="33"/>
      <c r="F20" s="33"/>
      <c r="G20" s="33"/>
      <c r="H20" s="33"/>
      <c r="I20" s="134" t="s">
        <v>23</v>
      </c>
      <c r="J20" s="137" t="s">
        <v>1</v>
      </c>
      <c r="K20" s="33"/>
      <c r="L20" s="57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18" customHeight="1">
      <c r="A21" s="33"/>
      <c r="B21" s="39"/>
      <c r="C21" s="33"/>
      <c r="D21" s="33"/>
      <c r="E21" s="137" t="s">
        <v>28</v>
      </c>
      <c r="F21" s="33"/>
      <c r="G21" s="33"/>
      <c r="H21" s="33"/>
      <c r="I21" s="134" t="s">
        <v>24</v>
      </c>
      <c r="J21" s="137" t="s">
        <v>1</v>
      </c>
      <c r="K21" s="33"/>
      <c r="L21" s="57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6.96" customHeight="1">
      <c r="A22" s="33"/>
      <c r="B22" s="39"/>
      <c r="C22" s="33"/>
      <c r="D22" s="33"/>
      <c r="E22" s="33"/>
      <c r="F22" s="33"/>
      <c r="G22" s="33"/>
      <c r="H22" s="33"/>
      <c r="I22" s="33"/>
      <c r="J22" s="33"/>
      <c r="K22" s="33"/>
      <c r="L22" s="57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2" customHeight="1">
      <c r="A23" s="33"/>
      <c r="B23" s="39"/>
      <c r="C23" s="33"/>
      <c r="D23" s="134" t="s">
        <v>30</v>
      </c>
      <c r="E23" s="33"/>
      <c r="F23" s="33"/>
      <c r="G23" s="33"/>
      <c r="H23" s="33"/>
      <c r="I23" s="134" t="s">
        <v>23</v>
      </c>
      <c r="J23" s="137" t="s">
        <v>1</v>
      </c>
      <c r="K23" s="33"/>
      <c r="L23" s="57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18" customHeight="1">
      <c r="A24" s="33"/>
      <c r="B24" s="39"/>
      <c r="C24" s="33"/>
      <c r="D24" s="33"/>
      <c r="E24" s="137" t="s">
        <v>31</v>
      </c>
      <c r="F24" s="33"/>
      <c r="G24" s="33"/>
      <c r="H24" s="33"/>
      <c r="I24" s="134" t="s">
        <v>24</v>
      </c>
      <c r="J24" s="137" t="s">
        <v>1</v>
      </c>
      <c r="K24" s="33"/>
      <c r="L24" s="5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6.96" customHeight="1">
      <c r="A25" s="33"/>
      <c r="B25" s="39"/>
      <c r="C25" s="33"/>
      <c r="D25" s="33"/>
      <c r="E25" s="33"/>
      <c r="F25" s="33"/>
      <c r="G25" s="33"/>
      <c r="H25" s="33"/>
      <c r="I25" s="33"/>
      <c r="J25" s="33"/>
      <c r="K25" s="33"/>
      <c r="L25" s="57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2" customHeight="1">
      <c r="A26" s="33"/>
      <c r="B26" s="39"/>
      <c r="C26" s="33"/>
      <c r="D26" s="134" t="s">
        <v>32</v>
      </c>
      <c r="E26" s="33"/>
      <c r="F26" s="33"/>
      <c r="G26" s="33"/>
      <c r="H26" s="33"/>
      <c r="I26" s="33"/>
      <c r="J26" s="33"/>
      <c r="K26" s="33"/>
      <c r="L26" s="57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8" customFormat="1" ht="16.5" customHeight="1">
      <c r="A27" s="139"/>
      <c r="B27" s="140"/>
      <c r="C27" s="139"/>
      <c r="D27" s="139"/>
      <c r="E27" s="141" t="s">
        <v>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3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57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" customFormat="1" ht="6.96" customHeight="1">
      <c r="A29" s="33"/>
      <c r="B29" s="39"/>
      <c r="C29" s="33"/>
      <c r="D29" s="143"/>
      <c r="E29" s="143"/>
      <c r="F29" s="143"/>
      <c r="G29" s="143"/>
      <c r="H29" s="143"/>
      <c r="I29" s="143"/>
      <c r="J29" s="143"/>
      <c r="K29" s="143"/>
      <c r="L29" s="57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" customFormat="1" ht="25.44" customHeight="1">
      <c r="A30" s="33"/>
      <c r="B30" s="39"/>
      <c r="C30" s="33"/>
      <c r="D30" s="144" t="s">
        <v>33</v>
      </c>
      <c r="E30" s="33"/>
      <c r="F30" s="33"/>
      <c r="G30" s="33"/>
      <c r="H30" s="33"/>
      <c r="I30" s="33"/>
      <c r="J30" s="145">
        <f>ROUND(J123, 2)</f>
        <v>235088.88000000001</v>
      </c>
      <c r="K30" s="33"/>
      <c r="L30" s="57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9"/>
      <c r="C31" s="33"/>
      <c r="D31" s="143"/>
      <c r="E31" s="143"/>
      <c r="F31" s="143"/>
      <c r="G31" s="143"/>
      <c r="H31" s="143"/>
      <c r="I31" s="143"/>
      <c r="J31" s="143"/>
      <c r="K31" s="143"/>
      <c r="L31" s="57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14.4" customHeight="1">
      <c r="A32" s="33"/>
      <c r="B32" s="39"/>
      <c r="C32" s="33"/>
      <c r="D32" s="33"/>
      <c r="E32" s="33"/>
      <c r="F32" s="146" t="s">
        <v>35</v>
      </c>
      <c r="G32" s="33"/>
      <c r="H32" s="33"/>
      <c r="I32" s="146" t="s">
        <v>34</v>
      </c>
      <c r="J32" s="146" t="s">
        <v>36</v>
      </c>
      <c r="K32" s="33"/>
      <c r="L32" s="57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14.4" customHeight="1">
      <c r="A33" s="33"/>
      <c r="B33" s="39"/>
      <c r="C33" s="33"/>
      <c r="D33" s="147" t="s">
        <v>37</v>
      </c>
      <c r="E33" s="134" t="s">
        <v>38</v>
      </c>
      <c r="F33" s="148">
        <f>ROUND((SUM(BE123:BE311)),  2)</f>
        <v>235088.88000000001</v>
      </c>
      <c r="G33" s="33"/>
      <c r="H33" s="33"/>
      <c r="I33" s="149">
        <v>0.20999999999999999</v>
      </c>
      <c r="J33" s="148">
        <f>ROUND(((SUM(BE123:BE311))*I33),  2)</f>
        <v>49368.660000000003</v>
      </c>
      <c r="K33" s="33"/>
      <c r="L33" s="57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9"/>
      <c r="C34" s="33"/>
      <c r="D34" s="33"/>
      <c r="E34" s="134" t="s">
        <v>39</v>
      </c>
      <c r="F34" s="148">
        <f>ROUND((SUM(BF123:BF311)),  2)</f>
        <v>0</v>
      </c>
      <c r="G34" s="33"/>
      <c r="H34" s="33"/>
      <c r="I34" s="149">
        <v>0.14999999999999999</v>
      </c>
      <c r="J34" s="148">
        <f>ROUND(((SUM(BF123:BF311))*I34),  2)</f>
        <v>0</v>
      </c>
      <c r="K34" s="33"/>
      <c r="L34" s="57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hidden="1" s="2" customFormat="1" ht="14.4" customHeight="1">
      <c r="A35" s="33"/>
      <c r="B35" s="39"/>
      <c r="C35" s="33"/>
      <c r="D35" s="33"/>
      <c r="E35" s="134" t="s">
        <v>40</v>
      </c>
      <c r="F35" s="148">
        <f>ROUND((SUM(BG123:BG311)),  2)</f>
        <v>0</v>
      </c>
      <c r="G35" s="33"/>
      <c r="H35" s="33"/>
      <c r="I35" s="149">
        <v>0.20999999999999999</v>
      </c>
      <c r="J35" s="148">
        <f>0</f>
        <v>0</v>
      </c>
      <c r="K35" s="33"/>
      <c r="L35" s="57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hidden="1" s="2" customFormat="1" ht="14.4" customHeight="1">
      <c r="A36" s="33"/>
      <c r="B36" s="39"/>
      <c r="C36" s="33"/>
      <c r="D36" s="33"/>
      <c r="E36" s="134" t="s">
        <v>41</v>
      </c>
      <c r="F36" s="148">
        <f>ROUND((SUM(BH123:BH311)),  2)</f>
        <v>0</v>
      </c>
      <c r="G36" s="33"/>
      <c r="H36" s="33"/>
      <c r="I36" s="149">
        <v>0.14999999999999999</v>
      </c>
      <c r="J36" s="148">
        <f>0</f>
        <v>0</v>
      </c>
      <c r="K36" s="33"/>
      <c r="L36" s="57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9"/>
      <c r="C37" s="33"/>
      <c r="D37" s="33"/>
      <c r="E37" s="134" t="s">
        <v>42</v>
      </c>
      <c r="F37" s="148">
        <f>ROUND((SUM(BI123:BI311)),  2)</f>
        <v>0</v>
      </c>
      <c r="G37" s="33"/>
      <c r="H37" s="33"/>
      <c r="I37" s="149">
        <v>0</v>
      </c>
      <c r="J37" s="148">
        <f>0</f>
        <v>0</v>
      </c>
      <c r="K37" s="33"/>
      <c r="L37" s="57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" customFormat="1" ht="6.96" customHeight="1">
      <c r="A38" s="33"/>
      <c r="B38" s="39"/>
      <c r="C38" s="33"/>
      <c r="D38" s="33"/>
      <c r="E38" s="33"/>
      <c r="F38" s="33"/>
      <c r="G38" s="33"/>
      <c r="H38" s="33"/>
      <c r="I38" s="33"/>
      <c r="J38" s="33"/>
      <c r="K38" s="33"/>
      <c r="L38" s="57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" customFormat="1" ht="25.44" customHeight="1">
      <c r="A39" s="33"/>
      <c r="B39" s="39"/>
      <c r="C39" s="150"/>
      <c r="D39" s="151" t="s">
        <v>43</v>
      </c>
      <c r="E39" s="152"/>
      <c r="F39" s="152"/>
      <c r="G39" s="153" t="s">
        <v>44</v>
      </c>
      <c r="H39" s="154" t="s">
        <v>45</v>
      </c>
      <c r="I39" s="152"/>
      <c r="J39" s="155">
        <f>SUM(J30:J37)</f>
        <v>284457.54000000004</v>
      </c>
      <c r="K39" s="156"/>
      <c r="L39" s="57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14.4" customHeight="1">
      <c r="A40" s="33"/>
      <c r="B40" s="39"/>
      <c r="C40" s="33"/>
      <c r="D40" s="33"/>
      <c r="E40" s="33"/>
      <c r="F40" s="33"/>
      <c r="G40" s="33"/>
      <c r="H40" s="33"/>
      <c r="I40" s="33"/>
      <c r="J40" s="33"/>
      <c r="K40" s="33"/>
      <c r="L40" s="57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7"/>
      <c r="D50" s="157" t="s">
        <v>46</v>
      </c>
      <c r="E50" s="158"/>
      <c r="F50" s="158"/>
      <c r="G50" s="157" t="s">
        <v>47</v>
      </c>
      <c r="H50" s="158"/>
      <c r="I50" s="158"/>
      <c r="J50" s="158"/>
      <c r="K50" s="158"/>
      <c r="L50" s="57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3"/>
      <c r="B61" s="39"/>
      <c r="C61" s="33"/>
      <c r="D61" s="159" t="s">
        <v>48</v>
      </c>
      <c r="E61" s="160"/>
      <c r="F61" s="161" t="s">
        <v>49</v>
      </c>
      <c r="G61" s="159" t="s">
        <v>48</v>
      </c>
      <c r="H61" s="160"/>
      <c r="I61" s="160"/>
      <c r="J61" s="162" t="s">
        <v>49</v>
      </c>
      <c r="K61" s="160"/>
      <c r="L61" s="57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3"/>
      <c r="B65" s="39"/>
      <c r="C65" s="33"/>
      <c r="D65" s="157" t="s">
        <v>50</v>
      </c>
      <c r="E65" s="163"/>
      <c r="F65" s="163"/>
      <c r="G65" s="157" t="s">
        <v>51</v>
      </c>
      <c r="H65" s="163"/>
      <c r="I65" s="163"/>
      <c r="J65" s="163"/>
      <c r="K65" s="163"/>
      <c r="L65" s="57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3"/>
      <c r="B76" s="39"/>
      <c r="C76" s="33"/>
      <c r="D76" s="159" t="s">
        <v>48</v>
      </c>
      <c r="E76" s="160"/>
      <c r="F76" s="161" t="s">
        <v>49</v>
      </c>
      <c r="G76" s="159" t="s">
        <v>48</v>
      </c>
      <c r="H76" s="160"/>
      <c r="I76" s="160"/>
      <c r="J76" s="162" t="s">
        <v>49</v>
      </c>
      <c r="K76" s="160"/>
      <c r="L76" s="57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57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57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24" t="s">
        <v>96</v>
      </c>
      <c r="D82" s="35"/>
      <c r="E82" s="35"/>
      <c r="F82" s="35"/>
      <c r="G82" s="35"/>
      <c r="H82" s="35"/>
      <c r="I82" s="35"/>
      <c r="J82" s="35"/>
      <c r="K82" s="35"/>
      <c r="L82" s="57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30" t="s">
        <v>14</v>
      </c>
      <c r="D84" s="35"/>
      <c r="E84" s="35"/>
      <c r="F84" s="35"/>
      <c r="G84" s="35"/>
      <c r="H84" s="35"/>
      <c r="I84" s="35"/>
      <c r="J84" s="35"/>
      <c r="K84" s="35"/>
      <c r="L84" s="57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16.5" customHeight="1">
      <c r="A85" s="33"/>
      <c r="B85" s="34"/>
      <c r="C85" s="35"/>
      <c r="D85" s="35"/>
      <c r="E85" s="168" t="str">
        <f>E7</f>
        <v>Stavba městského holubníku, Park Vítkov, Praha 3-Žižkov 130 00</v>
      </c>
      <c r="F85" s="30"/>
      <c r="G85" s="30"/>
      <c r="H85" s="30"/>
      <c r="I85" s="35"/>
      <c r="J85" s="35"/>
      <c r="K85" s="35"/>
      <c r="L85" s="57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2" customFormat="1" ht="12" customHeight="1">
      <c r="A86" s="33"/>
      <c r="B86" s="34"/>
      <c r="C86" s="30" t="s">
        <v>94</v>
      </c>
      <c r="D86" s="35"/>
      <c r="E86" s="35"/>
      <c r="F86" s="35"/>
      <c r="G86" s="35"/>
      <c r="H86" s="35"/>
      <c r="I86" s="35"/>
      <c r="J86" s="35"/>
      <c r="K86" s="35"/>
      <c r="L86" s="57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2" customFormat="1" ht="16.5" customHeight="1">
      <c r="A87" s="33"/>
      <c r="B87" s="34"/>
      <c r="C87" s="35"/>
      <c r="D87" s="35"/>
      <c r="E87" s="70" t="str">
        <f>E9</f>
        <v>002 - Architektonicko stavební část - Pobytové schody</v>
      </c>
      <c r="F87" s="35"/>
      <c r="G87" s="35"/>
      <c r="H87" s="35"/>
      <c r="I87" s="35"/>
      <c r="J87" s="35"/>
      <c r="K87" s="35"/>
      <c r="L87" s="57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6.96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7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2" customHeight="1">
      <c r="A89" s="33"/>
      <c r="B89" s="34"/>
      <c r="C89" s="30" t="s">
        <v>18</v>
      </c>
      <c r="D89" s="35"/>
      <c r="E89" s="35"/>
      <c r="F89" s="27" t="str">
        <f>F12</f>
        <v>Městská část Praha 3</v>
      </c>
      <c r="G89" s="35"/>
      <c r="H89" s="35"/>
      <c r="I89" s="30" t="s">
        <v>20</v>
      </c>
      <c r="J89" s="73" t="str">
        <f>IF(J12="","",J12)</f>
        <v>8. 5. 2022</v>
      </c>
      <c r="K89" s="35"/>
      <c r="L89" s="57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40.05" customHeight="1">
      <c r="A91" s="33"/>
      <c r="B91" s="34"/>
      <c r="C91" s="30" t="s">
        <v>22</v>
      </c>
      <c r="D91" s="35"/>
      <c r="E91" s="35"/>
      <c r="F91" s="27" t="str">
        <f>E15</f>
        <v>Městská část Praha 3</v>
      </c>
      <c r="G91" s="35"/>
      <c r="H91" s="35"/>
      <c r="I91" s="30" t="s">
        <v>27</v>
      </c>
      <c r="J91" s="31" t="str">
        <f>E21</f>
        <v>Ing. arch. Munková, Ing. arch. Jankovichová</v>
      </c>
      <c r="K91" s="35"/>
      <c r="L91" s="57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15.15" customHeight="1">
      <c r="A92" s="33"/>
      <c r="B92" s="34"/>
      <c r="C92" s="30" t="s">
        <v>25</v>
      </c>
      <c r="D92" s="35"/>
      <c r="E92" s="35"/>
      <c r="F92" s="27" t="str">
        <f>IF(E18="","",E18)</f>
        <v>na základě výběrového řízení</v>
      </c>
      <c r="G92" s="35"/>
      <c r="H92" s="35"/>
      <c r="I92" s="30" t="s">
        <v>30</v>
      </c>
      <c r="J92" s="31" t="str">
        <f>E24</f>
        <v>Tomáš Slíva</v>
      </c>
      <c r="K92" s="35"/>
      <c r="L92" s="57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10.32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7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9.28" customHeight="1">
      <c r="A94" s="33"/>
      <c r="B94" s="34"/>
      <c r="C94" s="169" t="s">
        <v>97</v>
      </c>
      <c r="D94" s="170"/>
      <c r="E94" s="170"/>
      <c r="F94" s="170"/>
      <c r="G94" s="170"/>
      <c r="H94" s="170"/>
      <c r="I94" s="170"/>
      <c r="J94" s="171" t="s">
        <v>98</v>
      </c>
      <c r="K94" s="170"/>
      <c r="L94" s="57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2.8" customHeight="1">
      <c r="A96" s="33"/>
      <c r="B96" s="34"/>
      <c r="C96" s="172" t="s">
        <v>99</v>
      </c>
      <c r="D96" s="35"/>
      <c r="E96" s="35"/>
      <c r="F96" s="35"/>
      <c r="G96" s="35"/>
      <c r="H96" s="35"/>
      <c r="I96" s="35"/>
      <c r="J96" s="104">
        <f>J123</f>
        <v>235088.87999999998</v>
      </c>
      <c r="K96" s="35"/>
      <c r="L96" s="57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100</v>
      </c>
    </row>
    <row r="97" s="9" customFormat="1" ht="24.96" customHeight="1">
      <c r="A97" s="9"/>
      <c r="B97" s="173"/>
      <c r="C97" s="174"/>
      <c r="D97" s="175" t="s">
        <v>101</v>
      </c>
      <c r="E97" s="176"/>
      <c r="F97" s="176"/>
      <c r="G97" s="176"/>
      <c r="H97" s="176"/>
      <c r="I97" s="176"/>
      <c r="J97" s="177">
        <f>J124</f>
        <v>160891.53999999998</v>
      </c>
      <c r="K97" s="174"/>
      <c r="L97" s="17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9"/>
      <c r="C98" s="180"/>
      <c r="D98" s="181" t="s">
        <v>102</v>
      </c>
      <c r="E98" s="182"/>
      <c r="F98" s="182"/>
      <c r="G98" s="182"/>
      <c r="H98" s="182"/>
      <c r="I98" s="182"/>
      <c r="J98" s="183">
        <f>J125</f>
        <v>9913.0300000000007</v>
      </c>
      <c r="K98" s="180"/>
      <c r="L98" s="18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9"/>
      <c r="C99" s="180"/>
      <c r="D99" s="181" t="s">
        <v>103</v>
      </c>
      <c r="E99" s="182"/>
      <c r="F99" s="182"/>
      <c r="G99" s="182"/>
      <c r="H99" s="182"/>
      <c r="I99" s="182"/>
      <c r="J99" s="183">
        <f>J148</f>
        <v>15628.259999999998</v>
      </c>
      <c r="K99" s="180"/>
      <c r="L99" s="18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9"/>
      <c r="C100" s="180"/>
      <c r="D100" s="181" t="s">
        <v>105</v>
      </c>
      <c r="E100" s="182"/>
      <c r="F100" s="182"/>
      <c r="G100" s="182"/>
      <c r="H100" s="182"/>
      <c r="I100" s="182"/>
      <c r="J100" s="183">
        <f>J175</f>
        <v>108011.82999999999</v>
      </c>
      <c r="K100" s="180"/>
      <c r="L100" s="18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9"/>
      <c r="C101" s="180"/>
      <c r="D101" s="181" t="s">
        <v>107</v>
      </c>
      <c r="E101" s="182"/>
      <c r="F101" s="182"/>
      <c r="G101" s="182"/>
      <c r="H101" s="182"/>
      <c r="I101" s="182"/>
      <c r="J101" s="183">
        <f>J236</f>
        <v>27338.419999999998</v>
      </c>
      <c r="K101" s="180"/>
      <c r="L101" s="18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3"/>
      <c r="C102" s="174"/>
      <c r="D102" s="175" t="s">
        <v>108</v>
      </c>
      <c r="E102" s="176"/>
      <c r="F102" s="176"/>
      <c r="G102" s="176"/>
      <c r="H102" s="176"/>
      <c r="I102" s="176"/>
      <c r="J102" s="177">
        <f>J238</f>
        <v>74197.339999999997</v>
      </c>
      <c r="K102" s="174"/>
      <c r="L102" s="17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79"/>
      <c r="C103" s="180"/>
      <c r="D103" s="181" t="s">
        <v>116</v>
      </c>
      <c r="E103" s="182"/>
      <c r="F103" s="182"/>
      <c r="G103" s="182"/>
      <c r="H103" s="182"/>
      <c r="I103" s="182"/>
      <c r="J103" s="183">
        <f>J239</f>
        <v>74197.339999999997</v>
      </c>
      <c r="K103" s="180"/>
      <c r="L103" s="18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3"/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57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="2" customFormat="1" ht="6.96" customHeight="1">
      <c r="A105" s="33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7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="2" customFormat="1" ht="6.96" customHeight="1">
      <c r="A109" s="33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57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="2" customFormat="1" ht="24.96" customHeight="1">
      <c r="A110" s="33"/>
      <c r="B110" s="34"/>
      <c r="C110" s="24" t="s">
        <v>118</v>
      </c>
      <c r="D110" s="35"/>
      <c r="E110" s="35"/>
      <c r="F110" s="35"/>
      <c r="G110" s="35"/>
      <c r="H110" s="35"/>
      <c r="I110" s="35"/>
      <c r="J110" s="35"/>
      <c r="K110" s="35"/>
      <c r="L110" s="57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="2" customFormat="1" ht="6.96" customHeight="1">
      <c r="A111" s="33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57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="2" customFormat="1" ht="12" customHeight="1">
      <c r="A112" s="33"/>
      <c r="B112" s="34"/>
      <c r="C112" s="30" t="s">
        <v>14</v>
      </c>
      <c r="D112" s="35"/>
      <c r="E112" s="35"/>
      <c r="F112" s="35"/>
      <c r="G112" s="35"/>
      <c r="H112" s="35"/>
      <c r="I112" s="35"/>
      <c r="J112" s="35"/>
      <c r="K112" s="35"/>
      <c r="L112" s="57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="2" customFormat="1" ht="16.5" customHeight="1">
      <c r="A113" s="33"/>
      <c r="B113" s="34"/>
      <c r="C113" s="35"/>
      <c r="D113" s="35"/>
      <c r="E113" s="168" t="str">
        <f>E7</f>
        <v>Stavba městského holubníku, Park Vítkov, Praha 3-Žižkov 130 00</v>
      </c>
      <c r="F113" s="30"/>
      <c r="G113" s="30"/>
      <c r="H113" s="30"/>
      <c r="I113" s="35"/>
      <c r="J113" s="35"/>
      <c r="K113" s="35"/>
      <c r="L113" s="57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="2" customFormat="1" ht="12" customHeight="1">
      <c r="A114" s="33"/>
      <c r="B114" s="34"/>
      <c r="C114" s="30" t="s">
        <v>94</v>
      </c>
      <c r="D114" s="35"/>
      <c r="E114" s="35"/>
      <c r="F114" s="35"/>
      <c r="G114" s="35"/>
      <c r="H114" s="35"/>
      <c r="I114" s="35"/>
      <c r="J114" s="35"/>
      <c r="K114" s="35"/>
      <c r="L114" s="57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16.5" customHeight="1">
      <c r="A115" s="33"/>
      <c r="B115" s="34"/>
      <c r="C115" s="35"/>
      <c r="D115" s="35"/>
      <c r="E115" s="70" t="str">
        <f>E9</f>
        <v>002 - Architektonicko stavební část - Pobytové schody</v>
      </c>
      <c r="F115" s="35"/>
      <c r="G115" s="35"/>
      <c r="H115" s="35"/>
      <c r="I115" s="35"/>
      <c r="J115" s="35"/>
      <c r="K115" s="35"/>
      <c r="L115" s="57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2" customFormat="1" ht="6.96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7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="2" customFormat="1" ht="12" customHeight="1">
      <c r="A117" s="33"/>
      <c r="B117" s="34"/>
      <c r="C117" s="30" t="s">
        <v>18</v>
      </c>
      <c r="D117" s="35"/>
      <c r="E117" s="35"/>
      <c r="F117" s="27" t="str">
        <f>F12</f>
        <v>Městská část Praha 3</v>
      </c>
      <c r="G117" s="35"/>
      <c r="H117" s="35"/>
      <c r="I117" s="30" t="s">
        <v>20</v>
      </c>
      <c r="J117" s="73" t="str">
        <f>IF(J12="","",J12)</f>
        <v>8. 5. 2022</v>
      </c>
      <c r="K117" s="35"/>
      <c r="L117" s="57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="2" customFormat="1" ht="6.96" customHeight="1">
      <c r="A118" s="33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57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="2" customFormat="1" ht="40.05" customHeight="1">
      <c r="A119" s="33"/>
      <c r="B119" s="34"/>
      <c r="C119" s="30" t="s">
        <v>22</v>
      </c>
      <c r="D119" s="35"/>
      <c r="E119" s="35"/>
      <c r="F119" s="27" t="str">
        <f>E15</f>
        <v>Městská část Praha 3</v>
      </c>
      <c r="G119" s="35"/>
      <c r="H119" s="35"/>
      <c r="I119" s="30" t="s">
        <v>27</v>
      </c>
      <c r="J119" s="31" t="str">
        <f>E21</f>
        <v>Ing. arch. Munková, Ing. arch. Jankovichová</v>
      </c>
      <c r="K119" s="35"/>
      <c r="L119" s="57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="2" customFormat="1" ht="15.15" customHeight="1">
      <c r="A120" s="33"/>
      <c r="B120" s="34"/>
      <c r="C120" s="30" t="s">
        <v>25</v>
      </c>
      <c r="D120" s="35"/>
      <c r="E120" s="35"/>
      <c r="F120" s="27" t="str">
        <f>IF(E18="","",E18)</f>
        <v>na základě výběrového řízení</v>
      </c>
      <c r="G120" s="35"/>
      <c r="H120" s="35"/>
      <c r="I120" s="30" t="s">
        <v>30</v>
      </c>
      <c r="J120" s="31" t="str">
        <f>E24</f>
        <v>Tomáš Slíva</v>
      </c>
      <c r="K120" s="35"/>
      <c r="L120" s="57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="2" customFormat="1" ht="10.32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7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="11" customFormat="1" ht="29.28" customHeight="1">
      <c r="A122" s="185"/>
      <c r="B122" s="186"/>
      <c r="C122" s="187" t="s">
        <v>119</v>
      </c>
      <c r="D122" s="188" t="s">
        <v>58</v>
      </c>
      <c r="E122" s="188" t="s">
        <v>54</v>
      </c>
      <c r="F122" s="188" t="s">
        <v>55</v>
      </c>
      <c r="G122" s="188" t="s">
        <v>120</v>
      </c>
      <c r="H122" s="188" t="s">
        <v>121</v>
      </c>
      <c r="I122" s="188" t="s">
        <v>122</v>
      </c>
      <c r="J122" s="189" t="s">
        <v>98</v>
      </c>
      <c r="K122" s="190" t="s">
        <v>123</v>
      </c>
      <c r="L122" s="191"/>
      <c r="M122" s="94" t="s">
        <v>1</v>
      </c>
      <c r="N122" s="95" t="s">
        <v>37</v>
      </c>
      <c r="O122" s="95" t="s">
        <v>124</v>
      </c>
      <c r="P122" s="95" t="s">
        <v>125</v>
      </c>
      <c r="Q122" s="95" t="s">
        <v>126</v>
      </c>
      <c r="R122" s="95" t="s">
        <v>127</v>
      </c>
      <c r="S122" s="95" t="s">
        <v>128</v>
      </c>
      <c r="T122" s="96" t="s">
        <v>129</v>
      </c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</row>
    <row r="123" s="2" customFormat="1" ht="22.8" customHeight="1">
      <c r="A123" s="33"/>
      <c r="B123" s="34"/>
      <c r="C123" s="101" t="s">
        <v>130</v>
      </c>
      <c r="D123" s="35"/>
      <c r="E123" s="35"/>
      <c r="F123" s="35"/>
      <c r="G123" s="35"/>
      <c r="H123" s="35"/>
      <c r="I123" s="35"/>
      <c r="J123" s="192">
        <f>BK123</f>
        <v>235088.87999999998</v>
      </c>
      <c r="K123" s="35"/>
      <c r="L123" s="39"/>
      <c r="M123" s="97"/>
      <c r="N123" s="193"/>
      <c r="O123" s="98"/>
      <c r="P123" s="194">
        <f>P124+P238</f>
        <v>286.49620399999998</v>
      </c>
      <c r="Q123" s="98"/>
      <c r="R123" s="194">
        <f>R124+R238</f>
        <v>32.976943582728403</v>
      </c>
      <c r="S123" s="98"/>
      <c r="T123" s="195">
        <f>T124+T238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72</v>
      </c>
      <c r="AU123" s="18" t="s">
        <v>100</v>
      </c>
      <c r="BK123" s="196">
        <f>BK124+BK238</f>
        <v>235088.87999999998</v>
      </c>
    </row>
    <row r="124" s="12" customFormat="1" ht="25.92" customHeight="1">
      <c r="A124" s="12"/>
      <c r="B124" s="197"/>
      <c r="C124" s="198"/>
      <c r="D124" s="199" t="s">
        <v>72</v>
      </c>
      <c r="E124" s="200" t="s">
        <v>131</v>
      </c>
      <c r="F124" s="200" t="s">
        <v>132</v>
      </c>
      <c r="G124" s="198"/>
      <c r="H124" s="198"/>
      <c r="I124" s="198"/>
      <c r="J124" s="201">
        <f>BK124</f>
        <v>160891.53999999998</v>
      </c>
      <c r="K124" s="198"/>
      <c r="L124" s="202"/>
      <c r="M124" s="203"/>
      <c r="N124" s="204"/>
      <c r="O124" s="204"/>
      <c r="P124" s="205">
        <f>P125+P148+P175+P236</f>
        <v>229.36494199999999</v>
      </c>
      <c r="Q124" s="204"/>
      <c r="R124" s="205">
        <f>R125+R148+R175+R236</f>
        <v>28.851888662588401</v>
      </c>
      <c r="S124" s="204"/>
      <c r="T124" s="206">
        <f>T125+T148+T175+T236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7" t="s">
        <v>81</v>
      </c>
      <c r="AT124" s="208" t="s">
        <v>72</v>
      </c>
      <c r="AU124" s="208" t="s">
        <v>73</v>
      </c>
      <c r="AY124" s="207" t="s">
        <v>133</v>
      </c>
      <c r="BK124" s="209">
        <f>BK125+BK148+BK175+BK236</f>
        <v>160891.53999999998</v>
      </c>
    </row>
    <row r="125" s="12" customFormat="1" ht="22.8" customHeight="1">
      <c r="A125" s="12"/>
      <c r="B125" s="197"/>
      <c r="C125" s="198"/>
      <c r="D125" s="199" t="s">
        <v>72</v>
      </c>
      <c r="E125" s="210" t="s">
        <v>81</v>
      </c>
      <c r="F125" s="210" t="s">
        <v>134</v>
      </c>
      <c r="G125" s="198"/>
      <c r="H125" s="198"/>
      <c r="I125" s="198"/>
      <c r="J125" s="211">
        <f>BK125</f>
        <v>9913.0300000000007</v>
      </c>
      <c r="K125" s="198"/>
      <c r="L125" s="202"/>
      <c r="M125" s="203"/>
      <c r="N125" s="204"/>
      <c r="O125" s="204"/>
      <c r="P125" s="205">
        <f>SUM(P126:P147)</f>
        <v>22.905429000000002</v>
      </c>
      <c r="Q125" s="204"/>
      <c r="R125" s="205">
        <f>SUM(R126:R147)</f>
        <v>0</v>
      </c>
      <c r="S125" s="204"/>
      <c r="T125" s="206">
        <f>SUM(T126:T147)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7" t="s">
        <v>81</v>
      </c>
      <c r="AT125" s="208" t="s">
        <v>72</v>
      </c>
      <c r="AU125" s="208" t="s">
        <v>81</v>
      </c>
      <c r="AY125" s="207" t="s">
        <v>133</v>
      </c>
      <c r="BK125" s="209">
        <f>SUM(BK126:BK147)</f>
        <v>9913.0300000000007</v>
      </c>
    </row>
    <row r="126" s="2" customFormat="1" ht="24.15" customHeight="1">
      <c r="A126" s="33"/>
      <c r="B126" s="34"/>
      <c r="C126" s="212" t="s">
        <v>81</v>
      </c>
      <c r="D126" s="212" t="s">
        <v>135</v>
      </c>
      <c r="E126" s="213" t="s">
        <v>670</v>
      </c>
      <c r="F126" s="214" t="s">
        <v>671</v>
      </c>
      <c r="G126" s="215" t="s">
        <v>180</v>
      </c>
      <c r="H126" s="216">
        <v>7.9370000000000003</v>
      </c>
      <c r="I126" s="217">
        <v>56</v>
      </c>
      <c r="J126" s="217">
        <f>ROUND(I126*H126,2)</f>
        <v>444.47000000000003</v>
      </c>
      <c r="K126" s="218"/>
      <c r="L126" s="39"/>
      <c r="M126" s="219" t="s">
        <v>1</v>
      </c>
      <c r="N126" s="220" t="s">
        <v>38</v>
      </c>
      <c r="O126" s="221">
        <v>0.075999999999999998</v>
      </c>
      <c r="P126" s="221">
        <f>O126*H126</f>
        <v>0.60321199999999997</v>
      </c>
      <c r="Q126" s="221">
        <v>0</v>
      </c>
      <c r="R126" s="221">
        <f>Q126*H126</f>
        <v>0</v>
      </c>
      <c r="S126" s="221">
        <v>0</v>
      </c>
      <c r="T126" s="222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223" t="s">
        <v>139</v>
      </c>
      <c r="AT126" s="223" t="s">
        <v>135</v>
      </c>
      <c r="AU126" s="223" t="s">
        <v>83</v>
      </c>
      <c r="AY126" s="18" t="s">
        <v>133</v>
      </c>
      <c r="BE126" s="224">
        <f>IF(N126="základní",J126,0)</f>
        <v>444.47000000000003</v>
      </c>
      <c r="BF126" s="224">
        <f>IF(N126="snížená",J126,0)</f>
        <v>0</v>
      </c>
      <c r="BG126" s="224">
        <f>IF(N126="zákl. přenesená",J126,0)</f>
        <v>0</v>
      </c>
      <c r="BH126" s="224">
        <f>IF(N126="sníž. přenesená",J126,0)</f>
        <v>0</v>
      </c>
      <c r="BI126" s="224">
        <f>IF(N126="nulová",J126,0)</f>
        <v>0</v>
      </c>
      <c r="BJ126" s="18" t="s">
        <v>81</v>
      </c>
      <c r="BK126" s="224">
        <f>ROUND(I126*H126,2)</f>
        <v>444.47000000000003</v>
      </c>
      <c r="BL126" s="18" t="s">
        <v>139</v>
      </c>
      <c r="BM126" s="223" t="s">
        <v>672</v>
      </c>
    </row>
    <row r="127" s="13" customFormat="1">
      <c r="A127" s="13"/>
      <c r="B127" s="225"/>
      <c r="C127" s="226"/>
      <c r="D127" s="227" t="s">
        <v>141</v>
      </c>
      <c r="E127" s="228" t="s">
        <v>1</v>
      </c>
      <c r="F127" s="229" t="s">
        <v>673</v>
      </c>
      <c r="G127" s="226"/>
      <c r="H127" s="228" t="s">
        <v>1</v>
      </c>
      <c r="I127" s="226"/>
      <c r="J127" s="226"/>
      <c r="K127" s="226"/>
      <c r="L127" s="230"/>
      <c r="M127" s="231"/>
      <c r="N127" s="232"/>
      <c r="O127" s="232"/>
      <c r="P127" s="232"/>
      <c r="Q127" s="232"/>
      <c r="R127" s="232"/>
      <c r="S127" s="232"/>
      <c r="T127" s="23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4" t="s">
        <v>141</v>
      </c>
      <c r="AU127" s="234" t="s">
        <v>83</v>
      </c>
      <c r="AV127" s="13" t="s">
        <v>81</v>
      </c>
      <c r="AW127" s="13" t="s">
        <v>29</v>
      </c>
      <c r="AX127" s="13" t="s">
        <v>73</v>
      </c>
      <c r="AY127" s="234" t="s">
        <v>133</v>
      </c>
    </row>
    <row r="128" s="13" customFormat="1">
      <c r="A128" s="13"/>
      <c r="B128" s="225"/>
      <c r="C128" s="226"/>
      <c r="D128" s="227" t="s">
        <v>141</v>
      </c>
      <c r="E128" s="228" t="s">
        <v>1</v>
      </c>
      <c r="F128" s="229" t="s">
        <v>674</v>
      </c>
      <c r="G128" s="226"/>
      <c r="H128" s="228" t="s">
        <v>1</v>
      </c>
      <c r="I128" s="226"/>
      <c r="J128" s="226"/>
      <c r="K128" s="226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141</v>
      </c>
      <c r="AU128" s="234" t="s">
        <v>83</v>
      </c>
      <c r="AV128" s="13" t="s">
        <v>81</v>
      </c>
      <c r="AW128" s="13" t="s">
        <v>29</v>
      </c>
      <c r="AX128" s="13" t="s">
        <v>73</v>
      </c>
      <c r="AY128" s="234" t="s">
        <v>133</v>
      </c>
    </row>
    <row r="129" s="13" customFormat="1">
      <c r="A129" s="13"/>
      <c r="B129" s="225"/>
      <c r="C129" s="226"/>
      <c r="D129" s="227" t="s">
        <v>141</v>
      </c>
      <c r="E129" s="228" t="s">
        <v>1</v>
      </c>
      <c r="F129" s="229" t="s">
        <v>675</v>
      </c>
      <c r="G129" s="226"/>
      <c r="H129" s="228" t="s">
        <v>1</v>
      </c>
      <c r="I129" s="226"/>
      <c r="J129" s="226"/>
      <c r="K129" s="226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141</v>
      </c>
      <c r="AU129" s="234" t="s">
        <v>83</v>
      </c>
      <c r="AV129" s="13" t="s">
        <v>81</v>
      </c>
      <c r="AW129" s="13" t="s">
        <v>29</v>
      </c>
      <c r="AX129" s="13" t="s">
        <v>73</v>
      </c>
      <c r="AY129" s="234" t="s">
        <v>133</v>
      </c>
    </row>
    <row r="130" s="14" customFormat="1">
      <c r="A130" s="14"/>
      <c r="B130" s="235"/>
      <c r="C130" s="236"/>
      <c r="D130" s="227" t="s">
        <v>141</v>
      </c>
      <c r="E130" s="237" t="s">
        <v>1</v>
      </c>
      <c r="F130" s="238" t="s">
        <v>676</v>
      </c>
      <c r="G130" s="236"/>
      <c r="H130" s="239">
        <v>7.9370000000000003</v>
      </c>
      <c r="I130" s="236"/>
      <c r="J130" s="236"/>
      <c r="K130" s="236"/>
      <c r="L130" s="240"/>
      <c r="M130" s="241"/>
      <c r="N130" s="242"/>
      <c r="O130" s="242"/>
      <c r="P130" s="242"/>
      <c r="Q130" s="242"/>
      <c r="R130" s="242"/>
      <c r="S130" s="242"/>
      <c r="T130" s="24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4" t="s">
        <v>141</v>
      </c>
      <c r="AU130" s="244" t="s">
        <v>83</v>
      </c>
      <c r="AV130" s="14" t="s">
        <v>83</v>
      </c>
      <c r="AW130" s="14" t="s">
        <v>29</v>
      </c>
      <c r="AX130" s="14" t="s">
        <v>73</v>
      </c>
      <c r="AY130" s="244" t="s">
        <v>133</v>
      </c>
    </row>
    <row r="131" s="15" customFormat="1">
      <c r="A131" s="15"/>
      <c r="B131" s="245"/>
      <c r="C131" s="246"/>
      <c r="D131" s="227" t="s">
        <v>141</v>
      </c>
      <c r="E131" s="247" t="s">
        <v>1</v>
      </c>
      <c r="F131" s="248" t="s">
        <v>146</v>
      </c>
      <c r="G131" s="246"/>
      <c r="H131" s="249">
        <v>7.9370000000000003</v>
      </c>
      <c r="I131" s="246"/>
      <c r="J131" s="246"/>
      <c r="K131" s="246"/>
      <c r="L131" s="250"/>
      <c r="M131" s="251"/>
      <c r="N131" s="252"/>
      <c r="O131" s="252"/>
      <c r="P131" s="252"/>
      <c r="Q131" s="252"/>
      <c r="R131" s="252"/>
      <c r="S131" s="252"/>
      <c r="T131" s="253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54" t="s">
        <v>141</v>
      </c>
      <c r="AU131" s="254" t="s">
        <v>83</v>
      </c>
      <c r="AV131" s="15" t="s">
        <v>139</v>
      </c>
      <c r="AW131" s="15" t="s">
        <v>29</v>
      </c>
      <c r="AX131" s="15" t="s">
        <v>81</v>
      </c>
      <c r="AY131" s="254" t="s">
        <v>133</v>
      </c>
    </row>
    <row r="132" s="2" customFormat="1" ht="33" customHeight="1">
      <c r="A132" s="33"/>
      <c r="B132" s="34"/>
      <c r="C132" s="212" t="s">
        <v>83</v>
      </c>
      <c r="D132" s="212" t="s">
        <v>135</v>
      </c>
      <c r="E132" s="213" t="s">
        <v>677</v>
      </c>
      <c r="F132" s="214" t="s">
        <v>678</v>
      </c>
      <c r="G132" s="215" t="s">
        <v>138</v>
      </c>
      <c r="H132" s="216">
        <v>4.8810000000000002</v>
      </c>
      <c r="I132" s="217">
        <v>154.15000000000001</v>
      </c>
      <c r="J132" s="217">
        <f>ROUND(I132*H132,2)</f>
        <v>752.40999999999997</v>
      </c>
      <c r="K132" s="218"/>
      <c r="L132" s="39"/>
      <c r="M132" s="219" t="s">
        <v>1</v>
      </c>
      <c r="N132" s="220" t="s">
        <v>38</v>
      </c>
      <c r="O132" s="221">
        <v>0.27300000000000002</v>
      </c>
      <c r="P132" s="221">
        <f>O132*H132</f>
        <v>1.3325130000000001</v>
      </c>
      <c r="Q132" s="221">
        <v>0</v>
      </c>
      <c r="R132" s="221">
        <f>Q132*H132</f>
        <v>0</v>
      </c>
      <c r="S132" s="221">
        <v>0</v>
      </c>
      <c r="T132" s="22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223" t="s">
        <v>139</v>
      </c>
      <c r="AT132" s="223" t="s">
        <v>135</v>
      </c>
      <c r="AU132" s="223" t="s">
        <v>83</v>
      </c>
      <c r="AY132" s="18" t="s">
        <v>133</v>
      </c>
      <c r="BE132" s="224">
        <f>IF(N132="základní",J132,0)</f>
        <v>752.40999999999997</v>
      </c>
      <c r="BF132" s="224">
        <f>IF(N132="snížená",J132,0)</f>
        <v>0</v>
      </c>
      <c r="BG132" s="224">
        <f>IF(N132="zákl. přenesená",J132,0)</f>
        <v>0</v>
      </c>
      <c r="BH132" s="224">
        <f>IF(N132="sníž. přenesená",J132,0)</f>
        <v>0</v>
      </c>
      <c r="BI132" s="224">
        <f>IF(N132="nulová",J132,0)</f>
        <v>0</v>
      </c>
      <c r="BJ132" s="18" t="s">
        <v>81</v>
      </c>
      <c r="BK132" s="224">
        <f>ROUND(I132*H132,2)</f>
        <v>752.40999999999997</v>
      </c>
      <c r="BL132" s="18" t="s">
        <v>139</v>
      </c>
      <c r="BM132" s="223" t="s">
        <v>679</v>
      </c>
    </row>
    <row r="133" s="13" customFormat="1">
      <c r="A133" s="13"/>
      <c r="B133" s="225"/>
      <c r="C133" s="226"/>
      <c r="D133" s="227" t="s">
        <v>141</v>
      </c>
      <c r="E133" s="228" t="s">
        <v>1</v>
      </c>
      <c r="F133" s="229" t="s">
        <v>673</v>
      </c>
      <c r="G133" s="226"/>
      <c r="H133" s="228" t="s">
        <v>1</v>
      </c>
      <c r="I133" s="226"/>
      <c r="J133" s="226"/>
      <c r="K133" s="226"/>
      <c r="L133" s="230"/>
      <c r="M133" s="231"/>
      <c r="N133" s="232"/>
      <c r="O133" s="232"/>
      <c r="P133" s="232"/>
      <c r="Q133" s="232"/>
      <c r="R133" s="232"/>
      <c r="S133" s="232"/>
      <c r="T133" s="23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4" t="s">
        <v>141</v>
      </c>
      <c r="AU133" s="234" t="s">
        <v>83</v>
      </c>
      <c r="AV133" s="13" t="s">
        <v>81</v>
      </c>
      <c r="AW133" s="13" t="s">
        <v>29</v>
      </c>
      <c r="AX133" s="13" t="s">
        <v>73</v>
      </c>
      <c r="AY133" s="234" t="s">
        <v>133</v>
      </c>
    </row>
    <row r="134" s="13" customFormat="1">
      <c r="A134" s="13"/>
      <c r="B134" s="225"/>
      <c r="C134" s="226"/>
      <c r="D134" s="227" t="s">
        <v>141</v>
      </c>
      <c r="E134" s="228" t="s">
        <v>1</v>
      </c>
      <c r="F134" s="229" t="s">
        <v>674</v>
      </c>
      <c r="G134" s="226"/>
      <c r="H134" s="228" t="s">
        <v>1</v>
      </c>
      <c r="I134" s="226"/>
      <c r="J134" s="226"/>
      <c r="K134" s="226"/>
      <c r="L134" s="230"/>
      <c r="M134" s="231"/>
      <c r="N134" s="232"/>
      <c r="O134" s="232"/>
      <c r="P134" s="232"/>
      <c r="Q134" s="232"/>
      <c r="R134" s="232"/>
      <c r="S134" s="232"/>
      <c r="T134" s="23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4" t="s">
        <v>141</v>
      </c>
      <c r="AU134" s="234" t="s">
        <v>83</v>
      </c>
      <c r="AV134" s="13" t="s">
        <v>81</v>
      </c>
      <c r="AW134" s="13" t="s">
        <v>29</v>
      </c>
      <c r="AX134" s="13" t="s">
        <v>73</v>
      </c>
      <c r="AY134" s="234" t="s">
        <v>133</v>
      </c>
    </row>
    <row r="135" s="13" customFormat="1">
      <c r="A135" s="13"/>
      <c r="B135" s="225"/>
      <c r="C135" s="226"/>
      <c r="D135" s="227" t="s">
        <v>141</v>
      </c>
      <c r="E135" s="228" t="s">
        <v>1</v>
      </c>
      <c r="F135" s="229" t="s">
        <v>675</v>
      </c>
      <c r="G135" s="226"/>
      <c r="H135" s="228" t="s">
        <v>1</v>
      </c>
      <c r="I135" s="226"/>
      <c r="J135" s="226"/>
      <c r="K135" s="226"/>
      <c r="L135" s="230"/>
      <c r="M135" s="231"/>
      <c r="N135" s="232"/>
      <c r="O135" s="232"/>
      <c r="P135" s="232"/>
      <c r="Q135" s="232"/>
      <c r="R135" s="232"/>
      <c r="S135" s="232"/>
      <c r="T135" s="23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4" t="s">
        <v>141</v>
      </c>
      <c r="AU135" s="234" t="s">
        <v>83</v>
      </c>
      <c r="AV135" s="13" t="s">
        <v>81</v>
      </c>
      <c r="AW135" s="13" t="s">
        <v>29</v>
      </c>
      <c r="AX135" s="13" t="s">
        <v>73</v>
      </c>
      <c r="AY135" s="234" t="s">
        <v>133</v>
      </c>
    </row>
    <row r="136" s="14" customFormat="1">
      <c r="A136" s="14"/>
      <c r="B136" s="235"/>
      <c r="C136" s="236"/>
      <c r="D136" s="227" t="s">
        <v>141</v>
      </c>
      <c r="E136" s="237" t="s">
        <v>1</v>
      </c>
      <c r="F136" s="238" t="s">
        <v>680</v>
      </c>
      <c r="G136" s="236"/>
      <c r="H136" s="239">
        <v>2.3809999999999998</v>
      </c>
      <c r="I136" s="236"/>
      <c r="J136" s="236"/>
      <c r="K136" s="236"/>
      <c r="L136" s="240"/>
      <c r="M136" s="241"/>
      <c r="N136" s="242"/>
      <c r="O136" s="242"/>
      <c r="P136" s="242"/>
      <c r="Q136" s="242"/>
      <c r="R136" s="242"/>
      <c r="S136" s="242"/>
      <c r="T136" s="24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4" t="s">
        <v>141</v>
      </c>
      <c r="AU136" s="244" t="s">
        <v>83</v>
      </c>
      <c r="AV136" s="14" t="s">
        <v>83</v>
      </c>
      <c r="AW136" s="14" t="s">
        <v>29</v>
      </c>
      <c r="AX136" s="14" t="s">
        <v>73</v>
      </c>
      <c r="AY136" s="244" t="s">
        <v>133</v>
      </c>
    </row>
    <row r="137" s="13" customFormat="1">
      <c r="A137" s="13"/>
      <c r="B137" s="225"/>
      <c r="C137" s="226"/>
      <c r="D137" s="227" t="s">
        <v>141</v>
      </c>
      <c r="E137" s="228" t="s">
        <v>1</v>
      </c>
      <c r="F137" s="229" t="s">
        <v>681</v>
      </c>
      <c r="G137" s="226"/>
      <c r="H137" s="228" t="s">
        <v>1</v>
      </c>
      <c r="I137" s="226"/>
      <c r="J137" s="226"/>
      <c r="K137" s="226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141</v>
      </c>
      <c r="AU137" s="234" t="s">
        <v>83</v>
      </c>
      <c r="AV137" s="13" t="s">
        <v>81</v>
      </c>
      <c r="AW137" s="13" t="s">
        <v>29</v>
      </c>
      <c r="AX137" s="13" t="s">
        <v>73</v>
      </c>
      <c r="AY137" s="234" t="s">
        <v>133</v>
      </c>
    </row>
    <row r="138" s="14" customFormat="1">
      <c r="A138" s="14"/>
      <c r="B138" s="235"/>
      <c r="C138" s="236"/>
      <c r="D138" s="227" t="s">
        <v>141</v>
      </c>
      <c r="E138" s="237" t="s">
        <v>1</v>
      </c>
      <c r="F138" s="238" t="s">
        <v>682</v>
      </c>
      <c r="G138" s="236"/>
      <c r="H138" s="239">
        <v>2.5</v>
      </c>
      <c r="I138" s="236"/>
      <c r="J138" s="236"/>
      <c r="K138" s="236"/>
      <c r="L138" s="240"/>
      <c r="M138" s="241"/>
      <c r="N138" s="242"/>
      <c r="O138" s="242"/>
      <c r="P138" s="242"/>
      <c r="Q138" s="242"/>
      <c r="R138" s="242"/>
      <c r="S138" s="242"/>
      <c r="T138" s="24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4" t="s">
        <v>141</v>
      </c>
      <c r="AU138" s="244" t="s">
        <v>83</v>
      </c>
      <c r="AV138" s="14" t="s">
        <v>83</v>
      </c>
      <c r="AW138" s="14" t="s">
        <v>29</v>
      </c>
      <c r="AX138" s="14" t="s">
        <v>73</v>
      </c>
      <c r="AY138" s="244" t="s">
        <v>133</v>
      </c>
    </row>
    <row r="139" s="15" customFormat="1">
      <c r="A139" s="15"/>
      <c r="B139" s="245"/>
      <c r="C139" s="246"/>
      <c r="D139" s="227" t="s">
        <v>141</v>
      </c>
      <c r="E139" s="247" t="s">
        <v>1</v>
      </c>
      <c r="F139" s="248" t="s">
        <v>146</v>
      </c>
      <c r="G139" s="246"/>
      <c r="H139" s="249">
        <v>4.8810000000000002</v>
      </c>
      <c r="I139" s="246"/>
      <c r="J139" s="246"/>
      <c r="K139" s="246"/>
      <c r="L139" s="250"/>
      <c r="M139" s="251"/>
      <c r="N139" s="252"/>
      <c r="O139" s="252"/>
      <c r="P139" s="252"/>
      <c r="Q139" s="252"/>
      <c r="R139" s="252"/>
      <c r="S139" s="252"/>
      <c r="T139" s="253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54" t="s">
        <v>141</v>
      </c>
      <c r="AU139" s="254" t="s">
        <v>83</v>
      </c>
      <c r="AV139" s="15" t="s">
        <v>139</v>
      </c>
      <c r="AW139" s="15" t="s">
        <v>29</v>
      </c>
      <c r="AX139" s="15" t="s">
        <v>81</v>
      </c>
      <c r="AY139" s="254" t="s">
        <v>133</v>
      </c>
    </row>
    <row r="140" s="2" customFormat="1" ht="37.8" customHeight="1">
      <c r="A140" s="33"/>
      <c r="B140" s="34"/>
      <c r="C140" s="212" t="s">
        <v>155</v>
      </c>
      <c r="D140" s="212" t="s">
        <v>135</v>
      </c>
      <c r="E140" s="213" t="s">
        <v>156</v>
      </c>
      <c r="F140" s="214" t="s">
        <v>157</v>
      </c>
      <c r="G140" s="215" t="s">
        <v>138</v>
      </c>
      <c r="H140" s="216">
        <v>2.3809999999999998</v>
      </c>
      <c r="I140" s="217">
        <v>297.85000000000002</v>
      </c>
      <c r="J140" s="217">
        <f>ROUND(I140*H140,2)</f>
        <v>709.17999999999995</v>
      </c>
      <c r="K140" s="218"/>
      <c r="L140" s="39"/>
      <c r="M140" s="219" t="s">
        <v>1</v>
      </c>
      <c r="N140" s="220" t="s">
        <v>38</v>
      </c>
      <c r="O140" s="221">
        <v>0.086999999999999994</v>
      </c>
      <c r="P140" s="221">
        <f>O140*H140</f>
        <v>0.20714699999999997</v>
      </c>
      <c r="Q140" s="221">
        <v>0</v>
      </c>
      <c r="R140" s="221">
        <f>Q140*H140</f>
        <v>0</v>
      </c>
      <c r="S140" s="221">
        <v>0</v>
      </c>
      <c r="T140" s="22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223" t="s">
        <v>139</v>
      </c>
      <c r="AT140" s="223" t="s">
        <v>135</v>
      </c>
      <c r="AU140" s="223" t="s">
        <v>83</v>
      </c>
      <c r="AY140" s="18" t="s">
        <v>133</v>
      </c>
      <c r="BE140" s="224">
        <f>IF(N140="základní",J140,0)</f>
        <v>709.17999999999995</v>
      </c>
      <c r="BF140" s="224">
        <f>IF(N140="snížená",J140,0)</f>
        <v>0</v>
      </c>
      <c r="BG140" s="224">
        <f>IF(N140="zákl. přenesená",J140,0)</f>
        <v>0</v>
      </c>
      <c r="BH140" s="224">
        <f>IF(N140="sníž. přenesená",J140,0)</f>
        <v>0</v>
      </c>
      <c r="BI140" s="224">
        <f>IF(N140="nulová",J140,0)</f>
        <v>0</v>
      </c>
      <c r="BJ140" s="18" t="s">
        <v>81</v>
      </c>
      <c r="BK140" s="224">
        <f>ROUND(I140*H140,2)</f>
        <v>709.17999999999995</v>
      </c>
      <c r="BL140" s="18" t="s">
        <v>139</v>
      </c>
      <c r="BM140" s="223" t="s">
        <v>683</v>
      </c>
    </row>
    <row r="141" s="2" customFormat="1" ht="24.15" customHeight="1">
      <c r="A141" s="33"/>
      <c r="B141" s="34"/>
      <c r="C141" s="212" t="s">
        <v>139</v>
      </c>
      <c r="D141" s="212" t="s">
        <v>135</v>
      </c>
      <c r="E141" s="213" t="s">
        <v>162</v>
      </c>
      <c r="F141" s="214" t="s">
        <v>163</v>
      </c>
      <c r="G141" s="215" t="s">
        <v>138</v>
      </c>
      <c r="H141" s="216">
        <v>2.3809999999999998</v>
      </c>
      <c r="I141" s="217">
        <v>154.03999999999999</v>
      </c>
      <c r="J141" s="217">
        <f>ROUND(I141*H141,2)</f>
        <v>366.76999999999998</v>
      </c>
      <c r="K141" s="218"/>
      <c r="L141" s="39"/>
      <c r="M141" s="219" t="s">
        <v>1</v>
      </c>
      <c r="N141" s="220" t="s">
        <v>38</v>
      </c>
      <c r="O141" s="221">
        <v>0.19700000000000001</v>
      </c>
      <c r="P141" s="221">
        <f>O141*H141</f>
        <v>0.469057</v>
      </c>
      <c r="Q141" s="221">
        <v>0</v>
      </c>
      <c r="R141" s="221">
        <f>Q141*H141</f>
        <v>0</v>
      </c>
      <c r="S141" s="221">
        <v>0</v>
      </c>
      <c r="T141" s="22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23" t="s">
        <v>139</v>
      </c>
      <c r="AT141" s="223" t="s">
        <v>135</v>
      </c>
      <c r="AU141" s="223" t="s">
        <v>83</v>
      </c>
      <c r="AY141" s="18" t="s">
        <v>133</v>
      </c>
      <c r="BE141" s="224">
        <f>IF(N141="základní",J141,0)</f>
        <v>366.76999999999998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8" t="s">
        <v>81</v>
      </c>
      <c r="BK141" s="224">
        <f>ROUND(I141*H141,2)</f>
        <v>366.76999999999998</v>
      </c>
      <c r="BL141" s="18" t="s">
        <v>139</v>
      </c>
      <c r="BM141" s="223" t="s">
        <v>684</v>
      </c>
    </row>
    <row r="142" s="2" customFormat="1" ht="33" customHeight="1">
      <c r="A142" s="33"/>
      <c r="B142" s="34"/>
      <c r="C142" s="212" t="s">
        <v>166</v>
      </c>
      <c r="D142" s="212" t="s">
        <v>135</v>
      </c>
      <c r="E142" s="213" t="s">
        <v>167</v>
      </c>
      <c r="F142" s="214" t="s">
        <v>168</v>
      </c>
      <c r="G142" s="215" t="s">
        <v>169</v>
      </c>
      <c r="H142" s="216">
        <v>2.3809999999999998</v>
      </c>
      <c r="I142" s="217">
        <v>294</v>
      </c>
      <c r="J142" s="217">
        <f>ROUND(I142*H142,2)</f>
        <v>700.00999999999999</v>
      </c>
      <c r="K142" s="218"/>
      <c r="L142" s="39"/>
      <c r="M142" s="219" t="s">
        <v>1</v>
      </c>
      <c r="N142" s="220" t="s">
        <v>38</v>
      </c>
      <c r="O142" s="221">
        <v>0</v>
      </c>
      <c r="P142" s="221">
        <f>O142*H142</f>
        <v>0</v>
      </c>
      <c r="Q142" s="221">
        <v>0</v>
      </c>
      <c r="R142" s="221">
        <f>Q142*H142</f>
        <v>0</v>
      </c>
      <c r="S142" s="221">
        <v>0</v>
      </c>
      <c r="T142" s="22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23" t="s">
        <v>139</v>
      </c>
      <c r="AT142" s="223" t="s">
        <v>135</v>
      </c>
      <c r="AU142" s="223" t="s">
        <v>83</v>
      </c>
      <c r="AY142" s="18" t="s">
        <v>133</v>
      </c>
      <c r="BE142" s="224">
        <f>IF(N142="základní",J142,0)</f>
        <v>700.00999999999999</v>
      </c>
      <c r="BF142" s="224">
        <f>IF(N142="snížená",J142,0)</f>
        <v>0</v>
      </c>
      <c r="BG142" s="224">
        <f>IF(N142="zákl. přenesená",J142,0)</f>
        <v>0</v>
      </c>
      <c r="BH142" s="224">
        <f>IF(N142="sníž. přenesená",J142,0)</f>
        <v>0</v>
      </c>
      <c r="BI142" s="224">
        <f>IF(N142="nulová",J142,0)</f>
        <v>0</v>
      </c>
      <c r="BJ142" s="18" t="s">
        <v>81</v>
      </c>
      <c r="BK142" s="224">
        <f>ROUND(I142*H142,2)</f>
        <v>700.00999999999999</v>
      </c>
      <c r="BL142" s="18" t="s">
        <v>139</v>
      </c>
      <c r="BM142" s="223" t="s">
        <v>685</v>
      </c>
    </row>
    <row r="143" s="2" customFormat="1" ht="24.15" customHeight="1">
      <c r="A143" s="33"/>
      <c r="B143" s="34"/>
      <c r="C143" s="212" t="s">
        <v>172</v>
      </c>
      <c r="D143" s="212" t="s">
        <v>135</v>
      </c>
      <c r="E143" s="213" t="s">
        <v>686</v>
      </c>
      <c r="F143" s="214" t="s">
        <v>687</v>
      </c>
      <c r="G143" s="215" t="s">
        <v>138</v>
      </c>
      <c r="H143" s="216">
        <v>1.5</v>
      </c>
      <c r="I143" s="217">
        <v>553.65999999999997</v>
      </c>
      <c r="J143" s="217">
        <f>ROUND(I143*H143,2)</f>
        <v>830.49000000000001</v>
      </c>
      <c r="K143" s="218"/>
      <c r="L143" s="39"/>
      <c r="M143" s="219" t="s">
        <v>1</v>
      </c>
      <c r="N143" s="220" t="s">
        <v>38</v>
      </c>
      <c r="O143" s="221">
        <v>1.7889999999999999</v>
      </c>
      <c r="P143" s="221">
        <f>O143*H143</f>
        <v>2.6835</v>
      </c>
      <c r="Q143" s="221">
        <v>0</v>
      </c>
      <c r="R143" s="221">
        <f>Q143*H143</f>
        <v>0</v>
      </c>
      <c r="S143" s="221">
        <v>0</v>
      </c>
      <c r="T143" s="222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23" t="s">
        <v>139</v>
      </c>
      <c r="AT143" s="223" t="s">
        <v>135</v>
      </c>
      <c r="AU143" s="223" t="s">
        <v>83</v>
      </c>
      <c r="AY143" s="18" t="s">
        <v>133</v>
      </c>
      <c r="BE143" s="224">
        <f>IF(N143="základní",J143,0)</f>
        <v>830.49000000000001</v>
      </c>
      <c r="BF143" s="224">
        <f>IF(N143="snížená",J143,0)</f>
        <v>0</v>
      </c>
      <c r="BG143" s="224">
        <f>IF(N143="zákl. přenesená",J143,0)</f>
        <v>0</v>
      </c>
      <c r="BH143" s="224">
        <f>IF(N143="sníž. přenesená",J143,0)</f>
        <v>0</v>
      </c>
      <c r="BI143" s="224">
        <f>IF(N143="nulová",J143,0)</f>
        <v>0</v>
      </c>
      <c r="BJ143" s="18" t="s">
        <v>81</v>
      </c>
      <c r="BK143" s="224">
        <f>ROUND(I143*H143,2)</f>
        <v>830.49000000000001</v>
      </c>
      <c r="BL143" s="18" t="s">
        <v>139</v>
      </c>
      <c r="BM143" s="223" t="s">
        <v>688</v>
      </c>
    </row>
    <row r="144" s="2" customFormat="1" ht="24.15" customHeight="1">
      <c r="A144" s="33"/>
      <c r="B144" s="34"/>
      <c r="C144" s="212" t="s">
        <v>177</v>
      </c>
      <c r="D144" s="212" t="s">
        <v>135</v>
      </c>
      <c r="E144" s="213" t="s">
        <v>178</v>
      </c>
      <c r="F144" s="214" t="s">
        <v>179</v>
      </c>
      <c r="G144" s="215" t="s">
        <v>180</v>
      </c>
      <c r="H144" s="216">
        <v>10</v>
      </c>
      <c r="I144" s="217">
        <v>206.72999999999999</v>
      </c>
      <c r="J144" s="217">
        <f>ROUND(I144*H144,2)</f>
        <v>2067.3000000000002</v>
      </c>
      <c r="K144" s="218"/>
      <c r="L144" s="39"/>
      <c r="M144" s="219" t="s">
        <v>1</v>
      </c>
      <c r="N144" s="220" t="s">
        <v>38</v>
      </c>
      <c r="O144" s="221">
        <v>0.66800000000000004</v>
      </c>
      <c r="P144" s="221">
        <f>O144*H144</f>
        <v>6.6800000000000006</v>
      </c>
      <c r="Q144" s="221">
        <v>0</v>
      </c>
      <c r="R144" s="221">
        <f>Q144*H144</f>
        <v>0</v>
      </c>
      <c r="S144" s="221">
        <v>0</v>
      </c>
      <c r="T144" s="222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223" t="s">
        <v>139</v>
      </c>
      <c r="AT144" s="223" t="s">
        <v>135</v>
      </c>
      <c r="AU144" s="223" t="s">
        <v>83</v>
      </c>
      <c r="AY144" s="18" t="s">
        <v>133</v>
      </c>
      <c r="BE144" s="224">
        <f>IF(N144="základní",J144,0)</f>
        <v>2067.3000000000002</v>
      </c>
      <c r="BF144" s="224">
        <f>IF(N144="snížená",J144,0)</f>
        <v>0</v>
      </c>
      <c r="BG144" s="224">
        <f>IF(N144="zákl. přenesená",J144,0)</f>
        <v>0</v>
      </c>
      <c r="BH144" s="224">
        <f>IF(N144="sníž. přenesená",J144,0)</f>
        <v>0</v>
      </c>
      <c r="BI144" s="224">
        <f>IF(N144="nulová",J144,0)</f>
        <v>0</v>
      </c>
      <c r="BJ144" s="18" t="s">
        <v>81</v>
      </c>
      <c r="BK144" s="224">
        <f>ROUND(I144*H144,2)</f>
        <v>2067.3000000000002</v>
      </c>
      <c r="BL144" s="18" t="s">
        <v>139</v>
      </c>
      <c r="BM144" s="223" t="s">
        <v>689</v>
      </c>
    </row>
    <row r="145" s="2" customFormat="1" ht="24.15" customHeight="1">
      <c r="A145" s="33"/>
      <c r="B145" s="34"/>
      <c r="C145" s="212" t="s">
        <v>184</v>
      </c>
      <c r="D145" s="212" t="s">
        <v>135</v>
      </c>
      <c r="E145" s="213" t="s">
        <v>690</v>
      </c>
      <c r="F145" s="214" t="s">
        <v>691</v>
      </c>
      <c r="G145" s="215" t="s">
        <v>180</v>
      </c>
      <c r="H145" s="216">
        <v>10</v>
      </c>
      <c r="I145" s="217">
        <v>24.760000000000002</v>
      </c>
      <c r="J145" s="217">
        <f>ROUND(I145*H145,2)</f>
        <v>247.59999999999999</v>
      </c>
      <c r="K145" s="218"/>
      <c r="L145" s="39"/>
      <c r="M145" s="219" t="s">
        <v>1</v>
      </c>
      <c r="N145" s="220" t="s">
        <v>38</v>
      </c>
      <c r="O145" s="221">
        <v>0.080000000000000002</v>
      </c>
      <c r="P145" s="221">
        <f>O145*H145</f>
        <v>0.80000000000000004</v>
      </c>
      <c r="Q145" s="221">
        <v>0</v>
      </c>
      <c r="R145" s="221">
        <f>Q145*H145</f>
        <v>0</v>
      </c>
      <c r="S145" s="221">
        <v>0</v>
      </c>
      <c r="T145" s="22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23" t="s">
        <v>139</v>
      </c>
      <c r="AT145" s="223" t="s">
        <v>135</v>
      </c>
      <c r="AU145" s="223" t="s">
        <v>83</v>
      </c>
      <c r="AY145" s="18" t="s">
        <v>133</v>
      </c>
      <c r="BE145" s="224">
        <f>IF(N145="základní",J145,0)</f>
        <v>247.59999999999999</v>
      </c>
      <c r="BF145" s="224">
        <f>IF(N145="snížená",J145,0)</f>
        <v>0</v>
      </c>
      <c r="BG145" s="224">
        <f>IF(N145="zákl. přenesená",J145,0)</f>
        <v>0</v>
      </c>
      <c r="BH145" s="224">
        <f>IF(N145="sníž. přenesená",J145,0)</f>
        <v>0</v>
      </c>
      <c r="BI145" s="224">
        <f>IF(N145="nulová",J145,0)</f>
        <v>0</v>
      </c>
      <c r="BJ145" s="18" t="s">
        <v>81</v>
      </c>
      <c r="BK145" s="224">
        <f>ROUND(I145*H145,2)</f>
        <v>247.59999999999999</v>
      </c>
      <c r="BL145" s="18" t="s">
        <v>139</v>
      </c>
      <c r="BM145" s="223" t="s">
        <v>692</v>
      </c>
    </row>
    <row r="146" s="2" customFormat="1" ht="24.15" customHeight="1">
      <c r="A146" s="33"/>
      <c r="B146" s="34"/>
      <c r="C146" s="212" t="s">
        <v>188</v>
      </c>
      <c r="D146" s="212" t="s">
        <v>135</v>
      </c>
      <c r="E146" s="213" t="s">
        <v>693</v>
      </c>
      <c r="F146" s="214" t="s">
        <v>694</v>
      </c>
      <c r="G146" s="215" t="s">
        <v>180</v>
      </c>
      <c r="H146" s="216">
        <v>10</v>
      </c>
      <c r="I146" s="217">
        <v>265.23000000000002</v>
      </c>
      <c r="J146" s="217">
        <f>ROUND(I146*H146,2)</f>
        <v>2652.3000000000002</v>
      </c>
      <c r="K146" s="218"/>
      <c r="L146" s="39"/>
      <c r="M146" s="219" t="s">
        <v>1</v>
      </c>
      <c r="N146" s="220" t="s">
        <v>38</v>
      </c>
      <c r="O146" s="221">
        <v>0.85699999999999998</v>
      </c>
      <c r="P146" s="221">
        <f>O146*H146</f>
        <v>8.5700000000000003</v>
      </c>
      <c r="Q146" s="221">
        <v>0</v>
      </c>
      <c r="R146" s="221">
        <f>Q146*H146</f>
        <v>0</v>
      </c>
      <c r="S146" s="221">
        <v>0</v>
      </c>
      <c r="T146" s="222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23" t="s">
        <v>139</v>
      </c>
      <c r="AT146" s="223" t="s">
        <v>135</v>
      </c>
      <c r="AU146" s="223" t="s">
        <v>83</v>
      </c>
      <c r="AY146" s="18" t="s">
        <v>133</v>
      </c>
      <c r="BE146" s="224">
        <f>IF(N146="základní",J146,0)</f>
        <v>2652.3000000000002</v>
      </c>
      <c r="BF146" s="224">
        <f>IF(N146="snížená",J146,0)</f>
        <v>0</v>
      </c>
      <c r="BG146" s="224">
        <f>IF(N146="zákl. přenesená",J146,0)</f>
        <v>0</v>
      </c>
      <c r="BH146" s="224">
        <f>IF(N146="sníž. přenesená",J146,0)</f>
        <v>0</v>
      </c>
      <c r="BI146" s="224">
        <f>IF(N146="nulová",J146,0)</f>
        <v>0</v>
      </c>
      <c r="BJ146" s="18" t="s">
        <v>81</v>
      </c>
      <c r="BK146" s="224">
        <f>ROUND(I146*H146,2)</f>
        <v>2652.3000000000002</v>
      </c>
      <c r="BL146" s="18" t="s">
        <v>139</v>
      </c>
      <c r="BM146" s="223" t="s">
        <v>695</v>
      </c>
    </row>
    <row r="147" s="2" customFormat="1" ht="24.15" customHeight="1">
      <c r="A147" s="33"/>
      <c r="B147" s="34"/>
      <c r="C147" s="212" t="s">
        <v>196</v>
      </c>
      <c r="D147" s="212" t="s">
        <v>135</v>
      </c>
      <c r="E147" s="213" t="s">
        <v>696</v>
      </c>
      <c r="F147" s="214" t="s">
        <v>697</v>
      </c>
      <c r="G147" s="215" t="s">
        <v>180</v>
      </c>
      <c r="H147" s="216">
        <v>10</v>
      </c>
      <c r="I147" s="217">
        <v>114.25</v>
      </c>
      <c r="J147" s="217">
        <f>ROUND(I147*H147,2)</f>
        <v>1142.5</v>
      </c>
      <c r="K147" s="218"/>
      <c r="L147" s="39"/>
      <c r="M147" s="219" t="s">
        <v>1</v>
      </c>
      <c r="N147" s="220" t="s">
        <v>38</v>
      </c>
      <c r="O147" s="221">
        <v>0.156</v>
      </c>
      <c r="P147" s="221">
        <f>O147*H147</f>
        <v>1.5600000000000001</v>
      </c>
      <c r="Q147" s="221">
        <v>0</v>
      </c>
      <c r="R147" s="221">
        <f>Q147*H147</f>
        <v>0</v>
      </c>
      <c r="S147" s="221">
        <v>0</v>
      </c>
      <c r="T147" s="222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223" t="s">
        <v>139</v>
      </c>
      <c r="AT147" s="223" t="s">
        <v>135</v>
      </c>
      <c r="AU147" s="223" t="s">
        <v>83</v>
      </c>
      <c r="AY147" s="18" t="s">
        <v>133</v>
      </c>
      <c r="BE147" s="224">
        <f>IF(N147="základní",J147,0)</f>
        <v>1142.5</v>
      </c>
      <c r="BF147" s="224">
        <f>IF(N147="snížená",J147,0)</f>
        <v>0</v>
      </c>
      <c r="BG147" s="224">
        <f>IF(N147="zákl. přenesená",J147,0)</f>
        <v>0</v>
      </c>
      <c r="BH147" s="224">
        <f>IF(N147="sníž. přenesená",J147,0)</f>
        <v>0</v>
      </c>
      <c r="BI147" s="224">
        <f>IF(N147="nulová",J147,0)</f>
        <v>0</v>
      </c>
      <c r="BJ147" s="18" t="s">
        <v>81</v>
      </c>
      <c r="BK147" s="224">
        <f>ROUND(I147*H147,2)</f>
        <v>1142.5</v>
      </c>
      <c r="BL147" s="18" t="s">
        <v>139</v>
      </c>
      <c r="BM147" s="223" t="s">
        <v>698</v>
      </c>
    </row>
    <row r="148" s="12" customFormat="1" ht="22.8" customHeight="1">
      <c r="A148" s="12"/>
      <c r="B148" s="197"/>
      <c r="C148" s="198"/>
      <c r="D148" s="199" t="s">
        <v>72</v>
      </c>
      <c r="E148" s="210" t="s">
        <v>83</v>
      </c>
      <c r="F148" s="210" t="s">
        <v>195</v>
      </c>
      <c r="G148" s="198"/>
      <c r="H148" s="198"/>
      <c r="I148" s="198"/>
      <c r="J148" s="211">
        <f>BK148</f>
        <v>15628.259999999998</v>
      </c>
      <c r="K148" s="198"/>
      <c r="L148" s="202"/>
      <c r="M148" s="203"/>
      <c r="N148" s="204"/>
      <c r="O148" s="204"/>
      <c r="P148" s="205">
        <f>SUM(P149:P174)</f>
        <v>5.991339</v>
      </c>
      <c r="Q148" s="204"/>
      <c r="R148" s="205">
        <f>SUM(R149:R174)</f>
        <v>8.9910316766105005</v>
      </c>
      <c r="S148" s="204"/>
      <c r="T148" s="206">
        <f>SUM(T149:T174)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7" t="s">
        <v>81</v>
      </c>
      <c r="AT148" s="208" t="s">
        <v>72</v>
      </c>
      <c r="AU148" s="208" t="s">
        <v>81</v>
      </c>
      <c r="AY148" s="207" t="s">
        <v>133</v>
      </c>
      <c r="BK148" s="209">
        <f>SUM(BK149:BK174)</f>
        <v>15628.259999999998</v>
      </c>
    </row>
    <row r="149" s="2" customFormat="1" ht="24.15" customHeight="1">
      <c r="A149" s="33"/>
      <c r="B149" s="34"/>
      <c r="C149" s="212" t="s">
        <v>201</v>
      </c>
      <c r="D149" s="212" t="s">
        <v>135</v>
      </c>
      <c r="E149" s="213" t="s">
        <v>211</v>
      </c>
      <c r="F149" s="214" t="s">
        <v>212</v>
      </c>
      <c r="G149" s="215" t="s">
        <v>138</v>
      </c>
      <c r="H149" s="216">
        <v>1.984</v>
      </c>
      <c r="I149" s="217">
        <v>1216.46</v>
      </c>
      <c r="J149" s="217">
        <f>ROUND(I149*H149,2)</f>
        <v>2413.46</v>
      </c>
      <c r="K149" s="218"/>
      <c r="L149" s="39"/>
      <c r="M149" s="219" t="s">
        <v>1</v>
      </c>
      <c r="N149" s="220" t="s">
        <v>38</v>
      </c>
      <c r="O149" s="221">
        <v>0.98499999999999999</v>
      </c>
      <c r="P149" s="221">
        <f>O149*H149</f>
        <v>1.95424</v>
      </c>
      <c r="Q149" s="221">
        <v>1.98</v>
      </c>
      <c r="R149" s="221">
        <f>Q149*H149</f>
        <v>3.9283199999999998</v>
      </c>
      <c r="S149" s="221">
        <v>0</v>
      </c>
      <c r="T149" s="22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23" t="s">
        <v>139</v>
      </c>
      <c r="AT149" s="223" t="s">
        <v>135</v>
      </c>
      <c r="AU149" s="223" t="s">
        <v>83</v>
      </c>
      <c r="AY149" s="18" t="s">
        <v>133</v>
      </c>
      <c r="BE149" s="224">
        <f>IF(N149="základní",J149,0)</f>
        <v>2413.46</v>
      </c>
      <c r="BF149" s="224">
        <f>IF(N149="snížená",J149,0)</f>
        <v>0</v>
      </c>
      <c r="BG149" s="224">
        <f>IF(N149="zákl. přenesená",J149,0)</f>
        <v>0</v>
      </c>
      <c r="BH149" s="224">
        <f>IF(N149="sníž. přenesená",J149,0)</f>
        <v>0</v>
      </c>
      <c r="BI149" s="224">
        <f>IF(N149="nulová",J149,0)</f>
        <v>0</v>
      </c>
      <c r="BJ149" s="18" t="s">
        <v>81</v>
      </c>
      <c r="BK149" s="224">
        <f>ROUND(I149*H149,2)</f>
        <v>2413.46</v>
      </c>
      <c r="BL149" s="18" t="s">
        <v>139</v>
      </c>
      <c r="BM149" s="223" t="s">
        <v>699</v>
      </c>
    </row>
    <row r="150" s="13" customFormat="1">
      <c r="A150" s="13"/>
      <c r="B150" s="225"/>
      <c r="C150" s="226"/>
      <c r="D150" s="227" t="s">
        <v>141</v>
      </c>
      <c r="E150" s="228" t="s">
        <v>1</v>
      </c>
      <c r="F150" s="229" t="s">
        <v>673</v>
      </c>
      <c r="G150" s="226"/>
      <c r="H150" s="228" t="s">
        <v>1</v>
      </c>
      <c r="I150" s="226"/>
      <c r="J150" s="226"/>
      <c r="K150" s="226"/>
      <c r="L150" s="230"/>
      <c r="M150" s="231"/>
      <c r="N150" s="232"/>
      <c r="O150" s="232"/>
      <c r="P150" s="232"/>
      <c r="Q150" s="232"/>
      <c r="R150" s="232"/>
      <c r="S150" s="232"/>
      <c r="T150" s="23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141</v>
      </c>
      <c r="AU150" s="234" t="s">
        <v>83</v>
      </c>
      <c r="AV150" s="13" t="s">
        <v>81</v>
      </c>
      <c r="AW150" s="13" t="s">
        <v>29</v>
      </c>
      <c r="AX150" s="13" t="s">
        <v>73</v>
      </c>
      <c r="AY150" s="234" t="s">
        <v>133</v>
      </c>
    </row>
    <row r="151" s="13" customFormat="1">
      <c r="A151" s="13"/>
      <c r="B151" s="225"/>
      <c r="C151" s="226"/>
      <c r="D151" s="227" t="s">
        <v>141</v>
      </c>
      <c r="E151" s="228" t="s">
        <v>1</v>
      </c>
      <c r="F151" s="229" t="s">
        <v>674</v>
      </c>
      <c r="G151" s="226"/>
      <c r="H151" s="228" t="s">
        <v>1</v>
      </c>
      <c r="I151" s="226"/>
      <c r="J151" s="226"/>
      <c r="K151" s="226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141</v>
      </c>
      <c r="AU151" s="234" t="s">
        <v>83</v>
      </c>
      <c r="AV151" s="13" t="s">
        <v>81</v>
      </c>
      <c r="AW151" s="13" t="s">
        <v>29</v>
      </c>
      <c r="AX151" s="13" t="s">
        <v>73</v>
      </c>
      <c r="AY151" s="234" t="s">
        <v>133</v>
      </c>
    </row>
    <row r="152" s="13" customFormat="1">
      <c r="A152" s="13"/>
      <c r="B152" s="225"/>
      <c r="C152" s="226"/>
      <c r="D152" s="227" t="s">
        <v>141</v>
      </c>
      <c r="E152" s="228" t="s">
        <v>1</v>
      </c>
      <c r="F152" s="229" t="s">
        <v>675</v>
      </c>
      <c r="G152" s="226"/>
      <c r="H152" s="228" t="s">
        <v>1</v>
      </c>
      <c r="I152" s="226"/>
      <c r="J152" s="226"/>
      <c r="K152" s="226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141</v>
      </c>
      <c r="AU152" s="234" t="s">
        <v>83</v>
      </c>
      <c r="AV152" s="13" t="s">
        <v>81</v>
      </c>
      <c r="AW152" s="13" t="s">
        <v>29</v>
      </c>
      <c r="AX152" s="13" t="s">
        <v>73</v>
      </c>
      <c r="AY152" s="234" t="s">
        <v>133</v>
      </c>
    </row>
    <row r="153" s="14" customFormat="1">
      <c r="A153" s="14"/>
      <c r="B153" s="235"/>
      <c r="C153" s="236"/>
      <c r="D153" s="227" t="s">
        <v>141</v>
      </c>
      <c r="E153" s="237" t="s">
        <v>1</v>
      </c>
      <c r="F153" s="238" t="s">
        <v>700</v>
      </c>
      <c r="G153" s="236"/>
      <c r="H153" s="239">
        <v>1.984</v>
      </c>
      <c r="I153" s="236"/>
      <c r="J153" s="236"/>
      <c r="K153" s="236"/>
      <c r="L153" s="240"/>
      <c r="M153" s="241"/>
      <c r="N153" s="242"/>
      <c r="O153" s="242"/>
      <c r="P153" s="242"/>
      <c r="Q153" s="242"/>
      <c r="R153" s="242"/>
      <c r="S153" s="242"/>
      <c r="T153" s="24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4" t="s">
        <v>141</v>
      </c>
      <c r="AU153" s="244" t="s">
        <v>83</v>
      </c>
      <c r="AV153" s="14" t="s">
        <v>83</v>
      </c>
      <c r="AW153" s="14" t="s">
        <v>29</v>
      </c>
      <c r="AX153" s="14" t="s">
        <v>73</v>
      </c>
      <c r="AY153" s="244" t="s">
        <v>133</v>
      </c>
    </row>
    <row r="154" s="15" customFormat="1">
      <c r="A154" s="15"/>
      <c r="B154" s="245"/>
      <c r="C154" s="246"/>
      <c r="D154" s="227" t="s">
        <v>141</v>
      </c>
      <c r="E154" s="247" t="s">
        <v>1</v>
      </c>
      <c r="F154" s="248" t="s">
        <v>146</v>
      </c>
      <c r="G154" s="246"/>
      <c r="H154" s="249">
        <v>1.984</v>
      </c>
      <c r="I154" s="246"/>
      <c r="J154" s="246"/>
      <c r="K154" s="246"/>
      <c r="L154" s="250"/>
      <c r="M154" s="251"/>
      <c r="N154" s="252"/>
      <c r="O154" s="252"/>
      <c r="P154" s="252"/>
      <c r="Q154" s="252"/>
      <c r="R154" s="252"/>
      <c r="S154" s="252"/>
      <c r="T154" s="253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54" t="s">
        <v>141</v>
      </c>
      <c r="AU154" s="254" t="s">
        <v>83</v>
      </c>
      <c r="AV154" s="15" t="s">
        <v>139</v>
      </c>
      <c r="AW154" s="15" t="s">
        <v>29</v>
      </c>
      <c r="AX154" s="15" t="s">
        <v>81</v>
      </c>
      <c r="AY154" s="254" t="s">
        <v>133</v>
      </c>
    </row>
    <row r="155" s="2" customFormat="1" ht="16.5" customHeight="1">
      <c r="A155" s="33"/>
      <c r="B155" s="34"/>
      <c r="C155" s="212" t="s">
        <v>206</v>
      </c>
      <c r="D155" s="212" t="s">
        <v>135</v>
      </c>
      <c r="E155" s="213" t="s">
        <v>701</v>
      </c>
      <c r="F155" s="214" t="s">
        <v>702</v>
      </c>
      <c r="G155" s="215" t="s">
        <v>138</v>
      </c>
      <c r="H155" s="216">
        <v>1.984</v>
      </c>
      <c r="I155" s="217">
        <v>3407.71</v>
      </c>
      <c r="J155" s="217">
        <f>ROUND(I155*H155,2)</f>
        <v>6760.8999999999996</v>
      </c>
      <c r="K155" s="218"/>
      <c r="L155" s="39"/>
      <c r="M155" s="219" t="s">
        <v>1</v>
      </c>
      <c r="N155" s="220" t="s">
        <v>38</v>
      </c>
      <c r="O155" s="221">
        <v>0.58399999999999996</v>
      </c>
      <c r="P155" s="221">
        <f>O155*H155</f>
        <v>1.1586559999999999</v>
      </c>
      <c r="Q155" s="221">
        <v>2.5018722040000001</v>
      </c>
      <c r="R155" s="221">
        <f>Q155*H155</f>
        <v>4.9637144527360002</v>
      </c>
      <c r="S155" s="221">
        <v>0</v>
      </c>
      <c r="T155" s="222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223" t="s">
        <v>139</v>
      </c>
      <c r="AT155" s="223" t="s">
        <v>135</v>
      </c>
      <c r="AU155" s="223" t="s">
        <v>83</v>
      </c>
      <c r="AY155" s="18" t="s">
        <v>133</v>
      </c>
      <c r="BE155" s="224">
        <f>IF(N155="základní",J155,0)</f>
        <v>6760.8999999999996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8" t="s">
        <v>81</v>
      </c>
      <c r="BK155" s="224">
        <f>ROUND(I155*H155,2)</f>
        <v>6760.8999999999996</v>
      </c>
      <c r="BL155" s="18" t="s">
        <v>139</v>
      </c>
      <c r="BM155" s="223" t="s">
        <v>703</v>
      </c>
    </row>
    <row r="156" s="13" customFormat="1">
      <c r="A156" s="13"/>
      <c r="B156" s="225"/>
      <c r="C156" s="226"/>
      <c r="D156" s="227" t="s">
        <v>141</v>
      </c>
      <c r="E156" s="228" t="s">
        <v>1</v>
      </c>
      <c r="F156" s="229" t="s">
        <v>673</v>
      </c>
      <c r="G156" s="226"/>
      <c r="H156" s="228" t="s">
        <v>1</v>
      </c>
      <c r="I156" s="226"/>
      <c r="J156" s="226"/>
      <c r="K156" s="226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141</v>
      </c>
      <c r="AU156" s="234" t="s">
        <v>83</v>
      </c>
      <c r="AV156" s="13" t="s">
        <v>81</v>
      </c>
      <c r="AW156" s="13" t="s">
        <v>29</v>
      </c>
      <c r="AX156" s="13" t="s">
        <v>73</v>
      </c>
      <c r="AY156" s="234" t="s">
        <v>133</v>
      </c>
    </row>
    <row r="157" s="13" customFormat="1">
      <c r="A157" s="13"/>
      <c r="B157" s="225"/>
      <c r="C157" s="226"/>
      <c r="D157" s="227" t="s">
        <v>141</v>
      </c>
      <c r="E157" s="228" t="s">
        <v>1</v>
      </c>
      <c r="F157" s="229" t="s">
        <v>674</v>
      </c>
      <c r="G157" s="226"/>
      <c r="H157" s="228" t="s">
        <v>1</v>
      </c>
      <c r="I157" s="226"/>
      <c r="J157" s="226"/>
      <c r="K157" s="226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141</v>
      </c>
      <c r="AU157" s="234" t="s">
        <v>83</v>
      </c>
      <c r="AV157" s="13" t="s">
        <v>81</v>
      </c>
      <c r="AW157" s="13" t="s">
        <v>29</v>
      </c>
      <c r="AX157" s="13" t="s">
        <v>73</v>
      </c>
      <c r="AY157" s="234" t="s">
        <v>133</v>
      </c>
    </row>
    <row r="158" s="13" customFormat="1">
      <c r="A158" s="13"/>
      <c r="B158" s="225"/>
      <c r="C158" s="226"/>
      <c r="D158" s="227" t="s">
        <v>141</v>
      </c>
      <c r="E158" s="228" t="s">
        <v>1</v>
      </c>
      <c r="F158" s="229" t="s">
        <v>675</v>
      </c>
      <c r="G158" s="226"/>
      <c r="H158" s="228" t="s">
        <v>1</v>
      </c>
      <c r="I158" s="226"/>
      <c r="J158" s="226"/>
      <c r="K158" s="226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141</v>
      </c>
      <c r="AU158" s="234" t="s">
        <v>83</v>
      </c>
      <c r="AV158" s="13" t="s">
        <v>81</v>
      </c>
      <c r="AW158" s="13" t="s">
        <v>29</v>
      </c>
      <c r="AX158" s="13" t="s">
        <v>73</v>
      </c>
      <c r="AY158" s="234" t="s">
        <v>133</v>
      </c>
    </row>
    <row r="159" s="14" customFormat="1">
      <c r="A159" s="14"/>
      <c r="B159" s="235"/>
      <c r="C159" s="236"/>
      <c r="D159" s="227" t="s">
        <v>141</v>
      </c>
      <c r="E159" s="237" t="s">
        <v>1</v>
      </c>
      <c r="F159" s="238" t="s">
        <v>700</v>
      </c>
      <c r="G159" s="236"/>
      <c r="H159" s="239">
        <v>1.984</v>
      </c>
      <c r="I159" s="236"/>
      <c r="J159" s="236"/>
      <c r="K159" s="236"/>
      <c r="L159" s="240"/>
      <c r="M159" s="241"/>
      <c r="N159" s="242"/>
      <c r="O159" s="242"/>
      <c r="P159" s="242"/>
      <c r="Q159" s="242"/>
      <c r="R159" s="242"/>
      <c r="S159" s="242"/>
      <c r="T159" s="243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4" t="s">
        <v>141</v>
      </c>
      <c r="AU159" s="244" t="s">
        <v>83</v>
      </c>
      <c r="AV159" s="14" t="s">
        <v>83</v>
      </c>
      <c r="AW159" s="14" t="s">
        <v>29</v>
      </c>
      <c r="AX159" s="14" t="s">
        <v>73</v>
      </c>
      <c r="AY159" s="244" t="s">
        <v>133</v>
      </c>
    </row>
    <row r="160" s="15" customFormat="1">
      <c r="A160" s="15"/>
      <c r="B160" s="245"/>
      <c r="C160" s="246"/>
      <c r="D160" s="227" t="s">
        <v>141</v>
      </c>
      <c r="E160" s="247" t="s">
        <v>1</v>
      </c>
      <c r="F160" s="248" t="s">
        <v>146</v>
      </c>
      <c r="G160" s="246"/>
      <c r="H160" s="249">
        <v>1.984</v>
      </c>
      <c r="I160" s="246"/>
      <c r="J160" s="246"/>
      <c r="K160" s="246"/>
      <c r="L160" s="250"/>
      <c r="M160" s="251"/>
      <c r="N160" s="252"/>
      <c r="O160" s="252"/>
      <c r="P160" s="252"/>
      <c r="Q160" s="252"/>
      <c r="R160" s="252"/>
      <c r="S160" s="252"/>
      <c r="T160" s="253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54" t="s">
        <v>141</v>
      </c>
      <c r="AU160" s="254" t="s">
        <v>83</v>
      </c>
      <c r="AV160" s="15" t="s">
        <v>139</v>
      </c>
      <c r="AW160" s="15" t="s">
        <v>29</v>
      </c>
      <c r="AX160" s="15" t="s">
        <v>81</v>
      </c>
      <c r="AY160" s="254" t="s">
        <v>133</v>
      </c>
    </row>
    <row r="161" s="2" customFormat="1" ht="16.5" customHeight="1">
      <c r="A161" s="33"/>
      <c r="B161" s="34"/>
      <c r="C161" s="212" t="s">
        <v>210</v>
      </c>
      <c r="D161" s="212" t="s">
        <v>135</v>
      </c>
      <c r="E161" s="213" t="s">
        <v>704</v>
      </c>
      <c r="F161" s="214" t="s">
        <v>705</v>
      </c>
      <c r="G161" s="215" t="s">
        <v>180</v>
      </c>
      <c r="H161" s="216">
        <v>3.504</v>
      </c>
      <c r="I161" s="217">
        <v>502.97000000000003</v>
      </c>
      <c r="J161" s="217">
        <f>ROUND(I161*H161,2)</f>
        <v>1762.4100000000001</v>
      </c>
      <c r="K161" s="218"/>
      <c r="L161" s="39"/>
      <c r="M161" s="219" t="s">
        <v>1</v>
      </c>
      <c r="N161" s="220" t="s">
        <v>38</v>
      </c>
      <c r="O161" s="221">
        <v>0.29999999999999999</v>
      </c>
      <c r="P161" s="221">
        <f>O161*H161</f>
        <v>1.0511999999999999</v>
      </c>
      <c r="Q161" s="221">
        <v>0.0024719</v>
      </c>
      <c r="R161" s="221">
        <f>Q161*H161</f>
        <v>0.0086615375999999997</v>
      </c>
      <c r="S161" s="221">
        <v>0</v>
      </c>
      <c r="T161" s="222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223" t="s">
        <v>139</v>
      </c>
      <c r="AT161" s="223" t="s">
        <v>135</v>
      </c>
      <c r="AU161" s="223" t="s">
        <v>83</v>
      </c>
      <c r="AY161" s="18" t="s">
        <v>133</v>
      </c>
      <c r="BE161" s="224">
        <f>IF(N161="základní",J161,0)</f>
        <v>1762.4100000000001</v>
      </c>
      <c r="BF161" s="224">
        <f>IF(N161="snížená",J161,0)</f>
        <v>0</v>
      </c>
      <c r="BG161" s="224">
        <f>IF(N161="zákl. přenesená",J161,0)</f>
        <v>0</v>
      </c>
      <c r="BH161" s="224">
        <f>IF(N161="sníž. přenesená",J161,0)</f>
        <v>0</v>
      </c>
      <c r="BI161" s="224">
        <f>IF(N161="nulová",J161,0)</f>
        <v>0</v>
      </c>
      <c r="BJ161" s="18" t="s">
        <v>81</v>
      </c>
      <c r="BK161" s="224">
        <f>ROUND(I161*H161,2)</f>
        <v>1762.4100000000001</v>
      </c>
      <c r="BL161" s="18" t="s">
        <v>139</v>
      </c>
      <c r="BM161" s="223" t="s">
        <v>706</v>
      </c>
    </row>
    <row r="162" s="13" customFormat="1">
      <c r="A162" s="13"/>
      <c r="B162" s="225"/>
      <c r="C162" s="226"/>
      <c r="D162" s="227" t="s">
        <v>141</v>
      </c>
      <c r="E162" s="228" t="s">
        <v>1</v>
      </c>
      <c r="F162" s="229" t="s">
        <v>673</v>
      </c>
      <c r="G162" s="226"/>
      <c r="H162" s="228" t="s">
        <v>1</v>
      </c>
      <c r="I162" s="226"/>
      <c r="J162" s="226"/>
      <c r="K162" s="226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141</v>
      </c>
      <c r="AU162" s="234" t="s">
        <v>83</v>
      </c>
      <c r="AV162" s="13" t="s">
        <v>81</v>
      </c>
      <c r="AW162" s="13" t="s">
        <v>29</v>
      </c>
      <c r="AX162" s="13" t="s">
        <v>73</v>
      </c>
      <c r="AY162" s="234" t="s">
        <v>133</v>
      </c>
    </row>
    <row r="163" s="13" customFormat="1">
      <c r="A163" s="13"/>
      <c r="B163" s="225"/>
      <c r="C163" s="226"/>
      <c r="D163" s="227" t="s">
        <v>141</v>
      </c>
      <c r="E163" s="228" t="s">
        <v>1</v>
      </c>
      <c r="F163" s="229" t="s">
        <v>674</v>
      </c>
      <c r="G163" s="226"/>
      <c r="H163" s="228" t="s">
        <v>1</v>
      </c>
      <c r="I163" s="226"/>
      <c r="J163" s="226"/>
      <c r="K163" s="226"/>
      <c r="L163" s="230"/>
      <c r="M163" s="231"/>
      <c r="N163" s="232"/>
      <c r="O163" s="232"/>
      <c r="P163" s="232"/>
      <c r="Q163" s="232"/>
      <c r="R163" s="232"/>
      <c r="S163" s="232"/>
      <c r="T163" s="23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4" t="s">
        <v>141</v>
      </c>
      <c r="AU163" s="234" t="s">
        <v>83</v>
      </c>
      <c r="AV163" s="13" t="s">
        <v>81</v>
      </c>
      <c r="AW163" s="13" t="s">
        <v>29</v>
      </c>
      <c r="AX163" s="13" t="s">
        <v>73</v>
      </c>
      <c r="AY163" s="234" t="s">
        <v>133</v>
      </c>
    </row>
    <row r="164" s="13" customFormat="1">
      <c r="A164" s="13"/>
      <c r="B164" s="225"/>
      <c r="C164" s="226"/>
      <c r="D164" s="227" t="s">
        <v>141</v>
      </c>
      <c r="E164" s="228" t="s">
        <v>1</v>
      </c>
      <c r="F164" s="229" t="s">
        <v>675</v>
      </c>
      <c r="G164" s="226"/>
      <c r="H164" s="228" t="s">
        <v>1</v>
      </c>
      <c r="I164" s="226"/>
      <c r="J164" s="226"/>
      <c r="K164" s="226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141</v>
      </c>
      <c r="AU164" s="234" t="s">
        <v>83</v>
      </c>
      <c r="AV164" s="13" t="s">
        <v>81</v>
      </c>
      <c r="AW164" s="13" t="s">
        <v>29</v>
      </c>
      <c r="AX164" s="13" t="s">
        <v>73</v>
      </c>
      <c r="AY164" s="234" t="s">
        <v>133</v>
      </c>
    </row>
    <row r="165" s="14" customFormat="1">
      <c r="A165" s="14"/>
      <c r="B165" s="235"/>
      <c r="C165" s="236"/>
      <c r="D165" s="227" t="s">
        <v>141</v>
      </c>
      <c r="E165" s="237" t="s">
        <v>1</v>
      </c>
      <c r="F165" s="238" t="s">
        <v>707</v>
      </c>
      <c r="G165" s="236"/>
      <c r="H165" s="239">
        <v>3.504</v>
      </c>
      <c r="I165" s="236"/>
      <c r="J165" s="236"/>
      <c r="K165" s="236"/>
      <c r="L165" s="240"/>
      <c r="M165" s="241"/>
      <c r="N165" s="242"/>
      <c r="O165" s="242"/>
      <c r="P165" s="242"/>
      <c r="Q165" s="242"/>
      <c r="R165" s="242"/>
      <c r="S165" s="242"/>
      <c r="T165" s="243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4" t="s">
        <v>141</v>
      </c>
      <c r="AU165" s="244" t="s">
        <v>83</v>
      </c>
      <c r="AV165" s="14" t="s">
        <v>83</v>
      </c>
      <c r="AW165" s="14" t="s">
        <v>29</v>
      </c>
      <c r="AX165" s="14" t="s">
        <v>73</v>
      </c>
      <c r="AY165" s="244" t="s">
        <v>133</v>
      </c>
    </row>
    <row r="166" s="15" customFormat="1">
      <c r="A166" s="15"/>
      <c r="B166" s="245"/>
      <c r="C166" s="246"/>
      <c r="D166" s="227" t="s">
        <v>141</v>
      </c>
      <c r="E166" s="247" t="s">
        <v>1</v>
      </c>
      <c r="F166" s="248" t="s">
        <v>146</v>
      </c>
      <c r="G166" s="246"/>
      <c r="H166" s="249">
        <v>3.504</v>
      </c>
      <c r="I166" s="246"/>
      <c r="J166" s="246"/>
      <c r="K166" s="246"/>
      <c r="L166" s="250"/>
      <c r="M166" s="251"/>
      <c r="N166" s="252"/>
      <c r="O166" s="252"/>
      <c r="P166" s="252"/>
      <c r="Q166" s="252"/>
      <c r="R166" s="252"/>
      <c r="S166" s="252"/>
      <c r="T166" s="253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54" t="s">
        <v>141</v>
      </c>
      <c r="AU166" s="254" t="s">
        <v>83</v>
      </c>
      <c r="AV166" s="15" t="s">
        <v>139</v>
      </c>
      <c r="AW166" s="15" t="s">
        <v>29</v>
      </c>
      <c r="AX166" s="15" t="s">
        <v>81</v>
      </c>
      <c r="AY166" s="254" t="s">
        <v>133</v>
      </c>
    </row>
    <row r="167" s="2" customFormat="1" ht="16.5" customHeight="1">
      <c r="A167" s="33"/>
      <c r="B167" s="34"/>
      <c r="C167" s="212" t="s">
        <v>215</v>
      </c>
      <c r="D167" s="212" t="s">
        <v>135</v>
      </c>
      <c r="E167" s="213" t="s">
        <v>708</v>
      </c>
      <c r="F167" s="214" t="s">
        <v>709</v>
      </c>
      <c r="G167" s="215" t="s">
        <v>180</v>
      </c>
      <c r="H167" s="216">
        <v>3.504</v>
      </c>
      <c r="I167" s="217">
        <v>128.38</v>
      </c>
      <c r="J167" s="217">
        <f>ROUND(I167*H167,2)</f>
        <v>449.83999999999998</v>
      </c>
      <c r="K167" s="218"/>
      <c r="L167" s="39"/>
      <c r="M167" s="219" t="s">
        <v>1</v>
      </c>
      <c r="N167" s="220" t="s">
        <v>38</v>
      </c>
      <c r="O167" s="221">
        <v>0.152</v>
      </c>
      <c r="P167" s="221">
        <f>O167*H167</f>
        <v>0.53260799999999997</v>
      </c>
      <c r="Q167" s="221">
        <v>0</v>
      </c>
      <c r="R167" s="221">
        <f>Q167*H167</f>
        <v>0</v>
      </c>
      <c r="S167" s="221">
        <v>0</v>
      </c>
      <c r="T167" s="222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223" t="s">
        <v>139</v>
      </c>
      <c r="AT167" s="223" t="s">
        <v>135</v>
      </c>
      <c r="AU167" s="223" t="s">
        <v>83</v>
      </c>
      <c r="AY167" s="18" t="s">
        <v>133</v>
      </c>
      <c r="BE167" s="224">
        <f>IF(N167="základní",J167,0)</f>
        <v>449.83999999999998</v>
      </c>
      <c r="BF167" s="224">
        <f>IF(N167="snížená",J167,0)</f>
        <v>0</v>
      </c>
      <c r="BG167" s="224">
        <f>IF(N167="zákl. přenesená",J167,0)</f>
        <v>0</v>
      </c>
      <c r="BH167" s="224">
        <f>IF(N167="sníž. přenesená",J167,0)</f>
        <v>0</v>
      </c>
      <c r="BI167" s="224">
        <f>IF(N167="nulová",J167,0)</f>
        <v>0</v>
      </c>
      <c r="BJ167" s="18" t="s">
        <v>81</v>
      </c>
      <c r="BK167" s="224">
        <f>ROUND(I167*H167,2)</f>
        <v>449.83999999999998</v>
      </c>
      <c r="BL167" s="18" t="s">
        <v>139</v>
      </c>
      <c r="BM167" s="223" t="s">
        <v>710</v>
      </c>
    </row>
    <row r="168" s="2" customFormat="1" ht="16.5" customHeight="1">
      <c r="A168" s="33"/>
      <c r="B168" s="34"/>
      <c r="C168" s="212" t="s">
        <v>8</v>
      </c>
      <c r="D168" s="212" t="s">
        <v>135</v>
      </c>
      <c r="E168" s="213" t="s">
        <v>711</v>
      </c>
      <c r="F168" s="214" t="s">
        <v>712</v>
      </c>
      <c r="G168" s="215" t="s">
        <v>169</v>
      </c>
      <c r="H168" s="216">
        <v>0.085000000000000006</v>
      </c>
      <c r="I168" s="217">
        <v>49901.790000000001</v>
      </c>
      <c r="J168" s="217">
        <f>ROUND(I168*H168,2)</f>
        <v>4241.6499999999996</v>
      </c>
      <c r="K168" s="218"/>
      <c r="L168" s="39"/>
      <c r="M168" s="219" t="s">
        <v>1</v>
      </c>
      <c r="N168" s="220" t="s">
        <v>38</v>
      </c>
      <c r="O168" s="221">
        <v>15.231</v>
      </c>
      <c r="P168" s="221">
        <f>O168*H168</f>
        <v>1.294635</v>
      </c>
      <c r="Q168" s="221">
        <v>1.0627727797</v>
      </c>
      <c r="R168" s="221">
        <f>Q168*H168</f>
        <v>0.090335686274500004</v>
      </c>
      <c r="S168" s="221">
        <v>0</v>
      </c>
      <c r="T168" s="222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223" t="s">
        <v>139</v>
      </c>
      <c r="AT168" s="223" t="s">
        <v>135</v>
      </c>
      <c r="AU168" s="223" t="s">
        <v>83</v>
      </c>
      <c r="AY168" s="18" t="s">
        <v>133</v>
      </c>
      <c r="BE168" s="224">
        <f>IF(N168="základní",J168,0)</f>
        <v>4241.6499999999996</v>
      </c>
      <c r="BF168" s="224">
        <f>IF(N168="snížená",J168,0)</f>
        <v>0</v>
      </c>
      <c r="BG168" s="224">
        <f>IF(N168="zákl. přenesená",J168,0)</f>
        <v>0</v>
      </c>
      <c r="BH168" s="224">
        <f>IF(N168="sníž. přenesená",J168,0)</f>
        <v>0</v>
      </c>
      <c r="BI168" s="224">
        <f>IF(N168="nulová",J168,0)</f>
        <v>0</v>
      </c>
      <c r="BJ168" s="18" t="s">
        <v>81</v>
      </c>
      <c r="BK168" s="224">
        <f>ROUND(I168*H168,2)</f>
        <v>4241.6499999999996</v>
      </c>
      <c r="BL168" s="18" t="s">
        <v>139</v>
      </c>
      <c r="BM168" s="223" t="s">
        <v>713</v>
      </c>
    </row>
    <row r="169" s="13" customFormat="1">
      <c r="A169" s="13"/>
      <c r="B169" s="225"/>
      <c r="C169" s="226"/>
      <c r="D169" s="227" t="s">
        <v>141</v>
      </c>
      <c r="E169" s="228" t="s">
        <v>1</v>
      </c>
      <c r="F169" s="229" t="s">
        <v>673</v>
      </c>
      <c r="G169" s="226"/>
      <c r="H169" s="228" t="s">
        <v>1</v>
      </c>
      <c r="I169" s="226"/>
      <c r="J169" s="226"/>
      <c r="K169" s="226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141</v>
      </c>
      <c r="AU169" s="234" t="s">
        <v>83</v>
      </c>
      <c r="AV169" s="13" t="s">
        <v>81</v>
      </c>
      <c r="AW169" s="13" t="s">
        <v>29</v>
      </c>
      <c r="AX169" s="13" t="s">
        <v>73</v>
      </c>
      <c r="AY169" s="234" t="s">
        <v>133</v>
      </c>
    </row>
    <row r="170" s="13" customFormat="1">
      <c r="A170" s="13"/>
      <c r="B170" s="225"/>
      <c r="C170" s="226"/>
      <c r="D170" s="227" t="s">
        <v>141</v>
      </c>
      <c r="E170" s="228" t="s">
        <v>1</v>
      </c>
      <c r="F170" s="229" t="s">
        <v>674</v>
      </c>
      <c r="G170" s="226"/>
      <c r="H170" s="228" t="s">
        <v>1</v>
      </c>
      <c r="I170" s="226"/>
      <c r="J170" s="226"/>
      <c r="K170" s="226"/>
      <c r="L170" s="230"/>
      <c r="M170" s="231"/>
      <c r="N170" s="232"/>
      <c r="O170" s="232"/>
      <c r="P170" s="232"/>
      <c r="Q170" s="232"/>
      <c r="R170" s="232"/>
      <c r="S170" s="232"/>
      <c r="T170" s="23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4" t="s">
        <v>141</v>
      </c>
      <c r="AU170" s="234" t="s">
        <v>83</v>
      </c>
      <c r="AV170" s="13" t="s">
        <v>81</v>
      </c>
      <c r="AW170" s="13" t="s">
        <v>29</v>
      </c>
      <c r="AX170" s="13" t="s">
        <v>73</v>
      </c>
      <c r="AY170" s="234" t="s">
        <v>133</v>
      </c>
    </row>
    <row r="171" s="13" customFormat="1">
      <c r="A171" s="13"/>
      <c r="B171" s="225"/>
      <c r="C171" s="226"/>
      <c r="D171" s="227" t="s">
        <v>141</v>
      </c>
      <c r="E171" s="228" t="s">
        <v>1</v>
      </c>
      <c r="F171" s="229" t="s">
        <v>675</v>
      </c>
      <c r="G171" s="226"/>
      <c r="H171" s="228" t="s">
        <v>1</v>
      </c>
      <c r="I171" s="226"/>
      <c r="J171" s="226"/>
      <c r="K171" s="226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141</v>
      </c>
      <c r="AU171" s="234" t="s">
        <v>83</v>
      </c>
      <c r="AV171" s="13" t="s">
        <v>81</v>
      </c>
      <c r="AW171" s="13" t="s">
        <v>29</v>
      </c>
      <c r="AX171" s="13" t="s">
        <v>73</v>
      </c>
      <c r="AY171" s="234" t="s">
        <v>133</v>
      </c>
    </row>
    <row r="172" s="13" customFormat="1">
      <c r="A172" s="13"/>
      <c r="B172" s="225"/>
      <c r="C172" s="226"/>
      <c r="D172" s="227" t="s">
        <v>141</v>
      </c>
      <c r="E172" s="228" t="s">
        <v>1</v>
      </c>
      <c r="F172" s="229" t="s">
        <v>714</v>
      </c>
      <c r="G172" s="226"/>
      <c r="H172" s="228" t="s">
        <v>1</v>
      </c>
      <c r="I172" s="226"/>
      <c r="J172" s="226"/>
      <c r="K172" s="226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141</v>
      </c>
      <c r="AU172" s="234" t="s">
        <v>83</v>
      </c>
      <c r="AV172" s="13" t="s">
        <v>81</v>
      </c>
      <c r="AW172" s="13" t="s">
        <v>29</v>
      </c>
      <c r="AX172" s="13" t="s">
        <v>73</v>
      </c>
      <c r="AY172" s="234" t="s">
        <v>133</v>
      </c>
    </row>
    <row r="173" s="14" customFormat="1">
      <c r="A173" s="14"/>
      <c r="B173" s="235"/>
      <c r="C173" s="236"/>
      <c r="D173" s="227" t="s">
        <v>141</v>
      </c>
      <c r="E173" s="237" t="s">
        <v>1</v>
      </c>
      <c r="F173" s="238" t="s">
        <v>715</v>
      </c>
      <c r="G173" s="236"/>
      <c r="H173" s="239">
        <v>0.085000000000000006</v>
      </c>
      <c r="I173" s="236"/>
      <c r="J173" s="236"/>
      <c r="K173" s="236"/>
      <c r="L173" s="240"/>
      <c r="M173" s="241"/>
      <c r="N173" s="242"/>
      <c r="O173" s="242"/>
      <c r="P173" s="242"/>
      <c r="Q173" s="242"/>
      <c r="R173" s="242"/>
      <c r="S173" s="242"/>
      <c r="T173" s="243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4" t="s">
        <v>141</v>
      </c>
      <c r="AU173" s="244" t="s">
        <v>83</v>
      </c>
      <c r="AV173" s="14" t="s">
        <v>83</v>
      </c>
      <c r="AW173" s="14" t="s">
        <v>29</v>
      </c>
      <c r="AX173" s="14" t="s">
        <v>73</v>
      </c>
      <c r="AY173" s="244" t="s">
        <v>133</v>
      </c>
    </row>
    <row r="174" s="15" customFormat="1">
      <c r="A174" s="15"/>
      <c r="B174" s="245"/>
      <c r="C174" s="246"/>
      <c r="D174" s="227" t="s">
        <v>141</v>
      </c>
      <c r="E174" s="247" t="s">
        <v>1</v>
      </c>
      <c r="F174" s="248" t="s">
        <v>146</v>
      </c>
      <c r="G174" s="246"/>
      <c r="H174" s="249">
        <v>0.085000000000000006</v>
      </c>
      <c r="I174" s="246"/>
      <c r="J174" s="246"/>
      <c r="K174" s="246"/>
      <c r="L174" s="250"/>
      <c r="M174" s="251"/>
      <c r="N174" s="252"/>
      <c r="O174" s="252"/>
      <c r="P174" s="252"/>
      <c r="Q174" s="252"/>
      <c r="R174" s="252"/>
      <c r="S174" s="252"/>
      <c r="T174" s="253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54" t="s">
        <v>141</v>
      </c>
      <c r="AU174" s="254" t="s">
        <v>83</v>
      </c>
      <c r="AV174" s="15" t="s">
        <v>139</v>
      </c>
      <c r="AW174" s="15" t="s">
        <v>29</v>
      </c>
      <c r="AX174" s="15" t="s">
        <v>81</v>
      </c>
      <c r="AY174" s="254" t="s">
        <v>133</v>
      </c>
    </row>
    <row r="175" s="12" customFormat="1" ht="22.8" customHeight="1">
      <c r="A175" s="12"/>
      <c r="B175" s="197"/>
      <c r="C175" s="198"/>
      <c r="D175" s="199" t="s">
        <v>72</v>
      </c>
      <c r="E175" s="210" t="s">
        <v>139</v>
      </c>
      <c r="F175" s="210" t="s">
        <v>261</v>
      </c>
      <c r="G175" s="198"/>
      <c r="H175" s="198"/>
      <c r="I175" s="198"/>
      <c r="J175" s="211">
        <f>BK175</f>
        <v>108011.82999999999</v>
      </c>
      <c r="K175" s="198"/>
      <c r="L175" s="202"/>
      <c r="M175" s="203"/>
      <c r="N175" s="204"/>
      <c r="O175" s="204"/>
      <c r="P175" s="205">
        <f>SUM(P176:P235)</f>
        <v>130.38666599999999</v>
      </c>
      <c r="Q175" s="204"/>
      <c r="R175" s="205">
        <f>SUM(R176:R235)</f>
        <v>19.8608569859779</v>
      </c>
      <c r="S175" s="204"/>
      <c r="T175" s="206">
        <f>SUM(T176:T235)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7" t="s">
        <v>81</v>
      </c>
      <c r="AT175" s="208" t="s">
        <v>72</v>
      </c>
      <c r="AU175" s="208" t="s">
        <v>81</v>
      </c>
      <c r="AY175" s="207" t="s">
        <v>133</v>
      </c>
      <c r="BK175" s="209">
        <f>SUM(BK176:BK235)</f>
        <v>108011.82999999999</v>
      </c>
    </row>
    <row r="176" s="2" customFormat="1" ht="21.75" customHeight="1">
      <c r="A176" s="33"/>
      <c r="B176" s="34"/>
      <c r="C176" s="212" t="s">
        <v>228</v>
      </c>
      <c r="D176" s="212" t="s">
        <v>135</v>
      </c>
      <c r="E176" s="213" t="s">
        <v>716</v>
      </c>
      <c r="F176" s="214" t="s">
        <v>717</v>
      </c>
      <c r="G176" s="215" t="s">
        <v>138</v>
      </c>
      <c r="H176" s="216">
        <v>7.6159999999999997</v>
      </c>
      <c r="I176" s="217">
        <v>4220.1899999999996</v>
      </c>
      <c r="J176" s="217">
        <f>ROUND(I176*H176,2)</f>
        <v>32140.970000000001</v>
      </c>
      <c r="K176" s="218"/>
      <c r="L176" s="39"/>
      <c r="M176" s="219" t="s">
        <v>1</v>
      </c>
      <c r="N176" s="220" t="s">
        <v>38</v>
      </c>
      <c r="O176" s="221">
        <v>2.5129999999999999</v>
      </c>
      <c r="P176" s="221">
        <f>O176*H176</f>
        <v>19.139007999999997</v>
      </c>
      <c r="Q176" s="221">
        <v>2.50194574</v>
      </c>
      <c r="R176" s="221">
        <f>Q176*H176</f>
        <v>19.05481875584</v>
      </c>
      <c r="S176" s="221">
        <v>0</v>
      </c>
      <c r="T176" s="222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223" t="s">
        <v>139</v>
      </c>
      <c r="AT176" s="223" t="s">
        <v>135</v>
      </c>
      <c r="AU176" s="223" t="s">
        <v>83</v>
      </c>
      <c r="AY176" s="18" t="s">
        <v>133</v>
      </c>
      <c r="BE176" s="224">
        <f>IF(N176="základní",J176,0)</f>
        <v>32140.970000000001</v>
      </c>
      <c r="BF176" s="224">
        <f>IF(N176="snížená",J176,0)</f>
        <v>0</v>
      </c>
      <c r="BG176" s="224">
        <f>IF(N176="zákl. přenesená",J176,0)</f>
        <v>0</v>
      </c>
      <c r="BH176" s="224">
        <f>IF(N176="sníž. přenesená",J176,0)</f>
        <v>0</v>
      </c>
      <c r="BI176" s="224">
        <f>IF(N176="nulová",J176,0)</f>
        <v>0</v>
      </c>
      <c r="BJ176" s="18" t="s">
        <v>81</v>
      </c>
      <c r="BK176" s="224">
        <f>ROUND(I176*H176,2)</f>
        <v>32140.970000000001</v>
      </c>
      <c r="BL176" s="18" t="s">
        <v>139</v>
      </c>
      <c r="BM176" s="223" t="s">
        <v>718</v>
      </c>
    </row>
    <row r="177" s="2" customFormat="1">
      <c r="A177" s="33"/>
      <c r="B177" s="34"/>
      <c r="C177" s="35"/>
      <c r="D177" s="227" t="s">
        <v>233</v>
      </c>
      <c r="E177" s="35"/>
      <c r="F177" s="275" t="s">
        <v>719</v>
      </c>
      <c r="G177" s="35"/>
      <c r="H177" s="35"/>
      <c r="I177" s="35"/>
      <c r="J177" s="35"/>
      <c r="K177" s="35"/>
      <c r="L177" s="39"/>
      <c r="M177" s="276"/>
      <c r="N177" s="277"/>
      <c r="O177" s="85"/>
      <c r="P177" s="85"/>
      <c r="Q177" s="85"/>
      <c r="R177" s="85"/>
      <c r="S177" s="85"/>
      <c r="T177" s="86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T177" s="18" t="s">
        <v>233</v>
      </c>
      <c r="AU177" s="18" t="s">
        <v>83</v>
      </c>
    </row>
    <row r="178" s="13" customFormat="1">
      <c r="A178" s="13"/>
      <c r="B178" s="225"/>
      <c r="C178" s="226"/>
      <c r="D178" s="227" t="s">
        <v>141</v>
      </c>
      <c r="E178" s="228" t="s">
        <v>1</v>
      </c>
      <c r="F178" s="229" t="s">
        <v>673</v>
      </c>
      <c r="G178" s="226"/>
      <c r="H178" s="228" t="s">
        <v>1</v>
      </c>
      <c r="I178" s="226"/>
      <c r="J178" s="226"/>
      <c r="K178" s="226"/>
      <c r="L178" s="230"/>
      <c r="M178" s="231"/>
      <c r="N178" s="232"/>
      <c r="O178" s="232"/>
      <c r="P178" s="232"/>
      <c r="Q178" s="232"/>
      <c r="R178" s="232"/>
      <c r="S178" s="232"/>
      <c r="T178" s="23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4" t="s">
        <v>141</v>
      </c>
      <c r="AU178" s="234" t="s">
        <v>83</v>
      </c>
      <c r="AV178" s="13" t="s">
        <v>81</v>
      </c>
      <c r="AW178" s="13" t="s">
        <v>29</v>
      </c>
      <c r="AX178" s="13" t="s">
        <v>73</v>
      </c>
      <c r="AY178" s="234" t="s">
        <v>133</v>
      </c>
    </row>
    <row r="179" s="13" customFormat="1">
      <c r="A179" s="13"/>
      <c r="B179" s="225"/>
      <c r="C179" s="226"/>
      <c r="D179" s="227" t="s">
        <v>141</v>
      </c>
      <c r="E179" s="228" t="s">
        <v>1</v>
      </c>
      <c r="F179" s="229" t="s">
        <v>674</v>
      </c>
      <c r="G179" s="226"/>
      <c r="H179" s="228" t="s">
        <v>1</v>
      </c>
      <c r="I179" s="226"/>
      <c r="J179" s="226"/>
      <c r="K179" s="226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141</v>
      </c>
      <c r="AU179" s="234" t="s">
        <v>83</v>
      </c>
      <c r="AV179" s="13" t="s">
        <v>81</v>
      </c>
      <c r="AW179" s="13" t="s">
        <v>29</v>
      </c>
      <c r="AX179" s="13" t="s">
        <v>73</v>
      </c>
      <c r="AY179" s="234" t="s">
        <v>133</v>
      </c>
    </row>
    <row r="180" s="13" customFormat="1">
      <c r="A180" s="13"/>
      <c r="B180" s="225"/>
      <c r="C180" s="226"/>
      <c r="D180" s="227" t="s">
        <v>141</v>
      </c>
      <c r="E180" s="228" t="s">
        <v>1</v>
      </c>
      <c r="F180" s="229" t="s">
        <v>720</v>
      </c>
      <c r="G180" s="226"/>
      <c r="H180" s="228" t="s">
        <v>1</v>
      </c>
      <c r="I180" s="226"/>
      <c r="J180" s="226"/>
      <c r="K180" s="226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141</v>
      </c>
      <c r="AU180" s="234" t="s">
        <v>83</v>
      </c>
      <c r="AV180" s="13" t="s">
        <v>81</v>
      </c>
      <c r="AW180" s="13" t="s">
        <v>29</v>
      </c>
      <c r="AX180" s="13" t="s">
        <v>73</v>
      </c>
      <c r="AY180" s="234" t="s">
        <v>133</v>
      </c>
    </row>
    <row r="181" s="13" customFormat="1">
      <c r="A181" s="13"/>
      <c r="B181" s="225"/>
      <c r="C181" s="226"/>
      <c r="D181" s="227" t="s">
        <v>141</v>
      </c>
      <c r="E181" s="228" t="s">
        <v>1</v>
      </c>
      <c r="F181" s="229" t="s">
        <v>721</v>
      </c>
      <c r="G181" s="226"/>
      <c r="H181" s="228" t="s">
        <v>1</v>
      </c>
      <c r="I181" s="226"/>
      <c r="J181" s="226"/>
      <c r="K181" s="226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141</v>
      </c>
      <c r="AU181" s="234" t="s">
        <v>83</v>
      </c>
      <c r="AV181" s="13" t="s">
        <v>81</v>
      </c>
      <c r="AW181" s="13" t="s">
        <v>29</v>
      </c>
      <c r="AX181" s="13" t="s">
        <v>73</v>
      </c>
      <c r="AY181" s="234" t="s">
        <v>133</v>
      </c>
    </row>
    <row r="182" s="13" customFormat="1">
      <c r="A182" s="13"/>
      <c r="B182" s="225"/>
      <c r="C182" s="226"/>
      <c r="D182" s="227" t="s">
        <v>141</v>
      </c>
      <c r="E182" s="228" t="s">
        <v>1</v>
      </c>
      <c r="F182" s="229" t="s">
        <v>675</v>
      </c>
      <c r="G182" s="226"/>
      <c r="H182" s="228" t="s">
        <v>1</v>
      </c>
      <c r="I182" s="226"/>
      <c r="J182" s="226"/>
      <c r="K182" s="226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141</v>
      </c>
      <c r="AU182" s="234" t="s">
        <v>83</v>
      </c>
      <c r="AV182" s="13" t="s">
        <v>81</v>
      </c>
      <c r="AW182" s="13" t="s">
        <v>29</v>
      </c>
      <c r="AX182" s="13" t="s">
        <v>73</v>
      </c>
      <c r="AY182" s="234" t="s">
        <v>133</v>
      </c>
    </row>
    <row r="183" s="13" customFormat="1">
      <c r="A183" s="13"/>
      <c r="B183" s="225"/>
      <c r="C183" s="226"/>
      <c r="D183" s="227" t="s">
        <v>141</v>
      </c>
      <c r="E183" s="228" t="s">
        <v>1</v>
      </c>
      <c r="F183" s="229" t="s">
        <v>722</v>
      </c>
      <c r="G183" s="226"/>
      <c r="H183" s="228" t="s">
        <v>1</v>
      </c>
      <c r="I183" s="226"/>
      <c r="J183" s="226"/>
      <c r="K183" s="226"/>
      <c r="L183" s="230"/>
      <c r="M183" s="231"/>
      <c r="N183" s="232"/>
      <c r="O183" s="232"/>
      <c r="P183" s="232"/>
      <c r="Q183" s="232"/>
      <c r="R183" s="232"/>
      <c r="S183" s="232"/>
      <c r="T183" s="23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4" t="s">
        <v>141</v>
      </c>
      <c r="AU183" s="234" t="s">
        <v>83</v>
      </c>
      <c r="AV183" s="13" t="s">
        <v>81</v>
      </c>
      <c r="AW183" s="13" t="s">
        <v>29</v>
      </c>
      <c r="AX183" s="13" t="s">
        <v>73</v>
      </c>
      <c r="AY183" s="234" t="s">
        <v>133</v>
      </c>
    </row>
    <row r="184" s="14" customFormat="1">
      <c r="A184" s="14"/>
      <c r="B184" s="235"/>
      <c r="C184" s="236"/>
      <c r="D184" s="227" t="s">
        <v>141</v>
      </c>
      <c r="E184" s="237" t="s">
        <v>1</v>
      </c>
      <c r="F184" s="238" t="s">
        <v>723</v>
      </c>
      <c r="G184" s="236"/>
      <c r="H184" s="239">
        <v>0.77400000000000002</v>
      </c>
      <c r="I184" s="236"/>
      <c r="J184" s="236"/>
      <c r="K184" s="236"/>
      <c r="L184" s="240"/>
      <c r="M184" s="241"/>
      <c r="N184" s="242"/>
      <c r="O184" s="242"/>
      <c r="P184" s="242"/>
      <c r="Q184" s="242"/>
      <c r="R184" s="242"/>
      <c r="S184" s="242"/>
      <c r="T184" s="24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4" t="s">
        <v>141</v>
      </c>
      <c r="AU184" s="244" t="s">
        <v>83</v>
      </c>
      <c r="AV184" s="14" t="s">
        <v>83</v>
      </c>
      <c r="AW184" s="14" t="s">
        <v>29</v>
      </c>
      <c r="AX184" s="14" t="s">
        <v>73</v>
      </c>
      <c r="AY184" s="244" t="s">
        <v>133</v>
      </c>
    </row>
    <row r="185" s="13" customFormat="1">
      <c r="A185" s="13"/>
      <c r="B185" s="225"/>
      <c r="C185" s="226"/>
      <c r="D185" s="227" t="s">
        <v>141</v>
      </c>
      <c r="E185" s="228" t="s">
        <v>1</v>
      </c>
      <c r="F185" s="229" t="s">
        <v>724</v>
      </c>
      <c r="G185" s="226"/>
      <c r="H185" s="228" t="s">
        <v>1</v>
      </c>
      <c r="I185" s="226"/>
      <c r="J185" s="226"/>
      <c r="K185" s="226"/>
      <c r="L185" s="230"/>
      <c r="M185" s="231"/>
      <c r="N185" s="232"/>
      <c r="O185" s="232"/>
      <c r="P185" s="232"/>
      <c r="Q185" s="232"/>
      <c r="R185" s="232"/>
      <c r="S185" s="232"/>
      <c r="T185" s="23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4" t="s">
        <v>141</v>
      </c>
      <c r="AU185" s="234" t="s">
        <v>83</v>
      </c>
      <c r="AV185" s="13" t="s">
        <v>81</v>
      </c>
      <c r="AW185" s="13" t="s">
        <v>29</v>
      </c>
      <c r="AX185" s="13" t="s">
        <v>73</v>
      </c>
      <c r="AY185" s="234" t="s">
        <v>133</v>
      </c>
    </row>
    <row r="186" s="14" customFormat="1">
      <c r="A186" s="14"/>
      <c r="B186" s="235"/>
      <c r="C186" s="236"/>
      <c r="D186" s="227" t="s">
        <v>141</v>
      </c>
      <c r="E186" s="237" t="s">
        <v>1</v>
      </c>
      <c r="F186" s="238" t="s">
        <v>725</v>
      </c>
      <c r="G186" s="236"/>
      <c r="H186" s="239">
        <v>0.80100000000000005</v>
      </c>
      <c r="I186" s="236"/>
      <c r="J186" s="236"/>
      <c r="K186" s="236"/>
      <c r="L186" s="240"/>
      <c r="M186" s="241"/>
      <c r="N186" s="242"/>
      <c r="O186" s="242"/>
      <c r="P186" s="242"/>
      <c r="Q186" s="242"/>
      <c r="R186" s="242"/>
      <c r="S186" s="242"/>
      <c r="T186" s="24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4" t="s">
        <v>141</v>
      </c>
      <c r="AU186" s="244" t="s">
        <v>83</v>
      </c>
      <c r="AV186" s="14" t="s">
        <v>83</v>
      </c>
      <c r="AW186" s="14" t="s">
        <v>29</v>
      </c>
      <c r="AX186" s="14" t="s">
        <v>73</v>
      </c>
      <c r="AY186" s="244" t="s">
        <v>133</v>
      </c>
    </row>
    <row r="187" s="13" customFormat="1">
      <c r="A187" s="13"/>
      <c r="B187" s="225"/>
      <c r="C187" s="226"/>
      <c r="D187" s="227" t="s">
        <v>141</v>
      </c>
      <c r="E187" s="228" t="s">
        <v>1</v>
      </c>
      <c r="F187" s="229" t="s">
        <v>726</v>
      </c>
      <c r="G187" s="226"/>
      <c r="H187" s="228" t="s">
        <v>1</v>
      </c>
      <c r="I187" s="226"/>
      <c r="J187" s="226"/>
      <c r="K187" s="226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141</v>
      </c>
      <c r="AU187" s="234" t="s">
        <v>83</v>
      </c>
      <c r="AV187" s="13" t="s">
        <v>81</v>
      </c>
      <c r="AW187" s="13" t="s">
        <v>29</v>
      </c>
      <c r="AX187" s="13" t="s">
        <v>73</v>
      </c>
      <c r="AY187" s="234" t="s">
        <v>133</v>
      </c>
    </row>
    <row r="188" s="14" customFormat="1">
      <c r="A188" s="14"/>
      <c r="B188" s="235"/>
      <c r="C188" s="236"/>
      <c r="D188" s="227" t="s">
        <v>141</v>
      </c>
      <c r="E188" s="237" t="s">
        <v>1</v>
      </c>
      <c r="F188" s="238" t="s">
        <v>727</v>
      </c>
      <c r="G188" s="236"/>
      <c r="H188" s="239">
        <v>2.9569999999999999</v>
      </c>
      <c r="I188" s="236"/>
      <c r="J188" s="236"/>
      <c r="K188" s="236"/>
      <c r="L188" s="240"/>
      <c r="M188" s="241"/>
      <c r="N188" s="242"/>
      <c r="O188" s="242"/>
      <c r="P188" s="242"/>
      <c r="Q188" s="242"/>
      <c r="R188" s="242"/>
      <c r="S188" s="242"/>
      <c r="T188" s="24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4" t="s">
        <v>141</v>
      </c>
      <c r="AU188" s="244" t="s">
        <v>83</v>
      </c>
      <c r="AV188" s="14" t="s">
        <v>83</v>
      </c>
      <c r="AW188" s="14" t="s">
        <v>29</v>
      </c>
      <c r="AX188" s="14" t="s">
        <v>73</v>
      </c>
      <c r="AY188" s="244" t="s">
        <v>133</v>
      </c>
    </row>
    <row r="189" s="13" customFormat="1">
      <c r="A189" s="13"/>
      <c r="B189" s="225"/>
      <c r="C189" s="226"/>
      <c r="D189" s="227" t="s">
        <v>141</v>
      </c>
      <c r="E189" s="228" t="s">
        <v>1</v>
      </c>
      <c r="F189" s="229" t="s">
        <v>728</v>
      </c>
      <c r="G189" s="226"/>
      <c r="H189" s="228" t="s">
        <v>1</v>
      </c>
      <c r="I189" s="226"/>
      <c r="J189" s="226"/>
      <c r="K189" s="226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141</v>
      </c>
      <c r="AU189" s="234" t="s">
        <v>83</v>
      </c>
      <c r="AV189" s="13" t="s">
        <v>81</v>
      </c>
      <c r="AW189" s="13" t="s">
        <v>29</v>
      </c>
      <c r="AX189" s="13" t="s">
        <v>73</v>
      </c>
      <c r="AY189" s="234" t="s">
        <v>133</v>
      </c>
    </row>
    <row r="190" s="14" customFormat="1">
      <c r="A190" s="14"/>
      <c r="B190" s="235"/>
      <c r="C190" s="236"/>
      <c r="D190" s="227" t="s">
        <v>141</v>
      </c>
      <c r="E190" s="237" t="s">
        <v>1</v>
      </c>
      <c r="F190" s="238" t="s">
        <v>729</v>
      </c>
      <c r="G190" s="236"/>
      <c r="H190" s="239">
        <v>1.901</v>
      </c>
      <c r="I190" s="236"/>
      <c r="J190" s="236"/>
      <c r="K190" s="236"/>
      <c r="L190" s="240"/>
      <c r="M190" s="241"/>
      <c r="N190" s="242"/>
      <c r="O190" s="242"/>
      <c r="P190" s="242"/>
      <c r="Q190" s="242"/>
      <c r="R190" s="242"/>
      <c r="S190" s="242"/>
      <c r="T190" s="243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4" t="s">
        <v>141</v>
      </c>
      <c r="AU190" s="244" t="s">
        <v>83</v>
      </c>
      <c r="AV190" s="14" t="s">
        <v>83</v>
      </c>
      <c r="AW190" s="14" t="s">
        <v>29</v>
      </c>
      <c r="AX190" s="14" t="s">
        <v>73</v>
      </c>
      <c r="AY190" s="244" t="s">
        <v>133</v>
      </c>
    </row>
    <row r="191" s="13" customFormat="1">
      <c r="A191" s="13"/>
      <c r="B191" s="225"/>
      <c r="C191" s="226"/>
      <c r="D191" s="227" t="s">
        <v>141</v>
      </c>
      <c r="E191" s="228" t="s">
        <v>1</v>
      </c>
      <c r="F191" s="229" t="s">
        <v>730</v>
      </c>
      <c r="G191" s="226"/>
      <c r="H191" s="228" t="s">
        <v>1</v>
      </c>
      <c r="I191" s="226"/>
      <c r="J191" s="226"/>
      <c r="K191" s="226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141</v>
      </c>
      <c r="AU191" s="234" t="s">
        <v>83</v>
      </c>
      <c r="AV191" s="13" t="s">
        <v>81</v>
      </c>
      <c r="AW191" s="13" t="s">
        <v>29</v>
      </c>
      <c r="AX191" s="13" t="s">
        <v>73</v>
      </c>
      <c r="AY191" s="234" t="s">
        <v>133</v>
      </c>
    </row>
    <row r="192" s="14" customFormat="1">
      <c r="A192" s="14"/>
      <c r="B192" s="235"/>
      <c r="C192" s="236"/>
      <c r="D192" s="227" t="s">
        <v>141</v>
      </c>
      <c r="E192" s="237" t="s">
        <v>1</v>
      </c>
      <c r="F192" s="238" t="s">
        <v>731</v>
      </c>
      <c r="G192" s="236"/>
      <c r="H192" s="239">
        <v>1.45</v>
      </c>
      <c r="I192" s="236"/>
      <c r="J192" s="236"/>
      <c r="K192" s="236"/>
      <c r="L192" s="240"/>
      <c r="M192" s="241"/>
      <c r="N192" s="242"/>
      <c r="O192" s="242"/>
      <c r="P192" s="242"/>
      <c r="Q192" s="242"/>
      <c r="R192" s="242"/>
      <c r="S192" s="242"/>
      <c r="T192" s="24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4" t="s">
        <v>141</v>
      </c>
      <c r="AU192" s="244" t="s">
        <v>83</v>
      </c>
      <c r="AV192" s="14" t="s">
        <v>83</v>
      </c>
      <c r="AW192" s="14" t="s">
        <v>29</v>
      </c>
      <c r="AX192" s="14" t="s">
        <v>73</v>
      </c>
      <c r="AY192" s="244" t="s">
        <v>133</v>
      </c>
    </row>
    <row r="193" s="13" customFormat="1">
      <c r="A193" s="13"/>
      <c r="B193" s="225"/>
      <c r="C193" s="226"/>
      <c r="D193" s="227" t="s">
        <v>141</v>
      </c>
      <c r="E193" s="228" t="s">
        <v>1</v>
      </c>
      <c r="F193" s="229" t="s">
        <v>732</v>
      </c>
      <c r="G193" s="226"/>
      <c r="H193" s="228" t="s">
        <v>1</v>
      </c>
      <c r="I193" s="226"/>
      <c r="J193" s="226"/>
      <c r="K193" s="226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141</v>
      </c>
      <c r="AU193" s="234" t="s">
        <v>83</v>
      </c>
      <c r="AV193" s="13" t="s">
        <v>81</v>
      </c>
      <c r="AW193" s="13" t="s">
        <v>29</v>
      </c>
      <c r="AX193" s="13" t="s">
        <v>73</v>
      </c>
      <c r="AY193" s="234" t="s">
        <v>133</v>
      </c>
    </row>
    <row r="194" s="14" customFormat="1">
      <c r="A194" s="14"/>
      <c r="B194" s="235"/>
      <c r="C194" s="236"/>
      <c r="D194" s="227" t="s">
        <v>141</v>
      </c>
      <c r="E194" s="237" t="s">
        <v>1</v>
      </c>
      <c r="F194" s="238" t="s">
        <v>733</v>
      </c>
      <c r="G194" s="236"/>
      <c r="H194" s="239">
        <v>-0.26700000000000002</v>
      </c>
      <c r="I194" s="236"/>
      <c r="J194" s="236"/>
      <c r="K194" s="236"/>
      <c r="L194" s="240"/>
      <c r="M194" s="241"/>
      <c r="N194" s="242"/>
      <c r="O194" s="242"/>
      <c r="P194" s="242"/>
      <c r="Q194" s="242"/>
      <c r="R194" s="242"/>
      <c r="S194" s="242"/>
      <c r="T194" s="24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4" t="s">
        <v>141</v>
      </c>
      <c r="AU194" s="244" t="s">
        <v>83</v>
      </c>
      <c r="AV194" s="14" t="s">
        <v>83</v>
      </c>
      <c r="AW194" s="14" t="s">
        <v>29</v>
      </c>
      <c r="AX194" s="14" t="s">
        <v>73</v>
      </c>
      <c r="AY194" s="244" t="s">
        <v>133</v>
      </c>
    </row>
    <row r="195" s="15" customFormat="1">
      <c r="A195" s="15"/>
      <c r="B195" s="245"/>
      <c r="C195" s="246"/>
      <c r="D195" s="227" t="s">
        <v>141</v>
      </c>
      <c r="E195" s="247" t="s">
        <v>1</v>
      </c>
      <c r="F195" s="248" t="s">
        <v>146</v>
      </c>
      <c r="G195" s="246"/>
      <c r="H195" s="249">
        <v>7.6159999999999997</v>
      </c>
      <c r="I195" s="246"/>
      <c r="J195" s="246"/>
      <c r="K195" s="246"/>
      <c r="L195" s="250"/>
      <c r="M195" s="251"/>
      <c r="N195" s="252"/>
      <c r="O195" s="252"/>
      <c r="P195" s="252"/>
      <c r="Q195" s="252"/>
      <c r="R195" s="252"/>
      <c r="S195" s="252"/>
      <c r="T195" s="253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54" t="s">
        <v>141</v>
      </c>
      <c r="AU195" s="254" t="s">
        <v>83</v>
      </c>
      <c r="AV195" s="15" t="s">
        <v>139</v>
      </c>
      <c r="AW195" s="15" t="s">
        <v>29</v>
      </c>
      <c r="AX195" s="15" t="s">
        <v>81</v>
      </c>
      <c r="AY195" s="254" t="s">
        <v>133</v>
      </c>
    </row>
    <row r="196" s="2" customFormat="1" ht="24.15" customHeight="1">
      <c r="A196" s="33"/>
      <c r="B196" s="34"/>
      <c r="C196" s="212" t="s">
        <v>239</v>
      </c>
      <c r="D196" s="212" t="s">
        <v>135</v>
      </c>
      <c r="E196" s="213" t="s">
        <v>734</v>
      </c>
      <c r="F196" s="214" t="s">
        <v>735</v>
      </c>
      <c r="G196" s="215" t="s">
        <v>169</v>
      </c>
      <c r="H196" s="216">
        <v>0.113</v>
      </c>
      <c r="I196" s="217">
        <v>73930.440000000002</v>
      </c>
      <c r="J196" s="217">
        <f>ROUND(I196*H196,2)</f>
        <v>8354.1399999999994</v>
      </c>
      <c r="K196" s="218"/>
      <c r="L196" s="39"/>
      <c r="M196" s="219" t="s">
        <v>1</v>
      </c>
      <c r="N196" s="220" t="s">
        <v>38</v>
      </c>
      <c r="O196" s="221">
        <v>36.877000000000002</v>
      </c>
      <c r="P196" s="221">
        <f>O196*H196</f>
        <v>4.1671010000000006</v>
      </c>
      <c r="Q196" s="221">
        <v>1.0492724</v>
      </c>
      <c r="R196" s="221">
        <f>Q196*H196</f>
        <v>0.1185677812</v>
      </c>
      <c r="S196" s="221">
        <v>0</v>
      </c>
      <c r="T196" s="222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223" t="s">
        <v>139</v>
      </c>
      <c r="AT196" s="223" t="s">
        <v>135</v>
      </c>
      <c r="AU196" s="223" t="s">
        <v>83</v>
      </c>
      <c r="AY196" s="18" t="s">
        <v>133</v>
      </c>
      <c r="BE196" s="224">
        <f>IF(N196="základní",J196,0)</f>
        <v>8354.1399999999994</v>
      </c>
      <c r="BF196" s="224">
        <f>IF(N196="snížená",J196,0)</f>
        <v>0</v>
      </c>
      <c r="BG196" s="224">
        <f>IF(N196="zákl. přenesená",J196,0)</f>
        <v>0</v>
      </c>
      <c r="BH196" s="224">
        <f>IF(N196="sníž. přenesená",J196,0)</f>
        <v>0</v>
      </c>
      <c r="BI196" s="224">
        <f>IF(N196="nulová",J196,0)</f>
        <v>0</v>
      </c>
      <c r="BJ196" s="18" t="s">
        <v>81</v>
      </c>
      <c r="BK196" s="224">
        <f>ROUND(I196*H196,2)</f>
        <v>8354.1399999999994</v>
      </c>
      <c r="BL196" s="18" t="s">
        <v>139</v>
      </c>
      <c r="BM196" s="223" t="s">
        <v>736</v>
      </c>
    </row>
    <row r="197" s="13" customFormat="1">
      <c r="A197" s="13"/>
      <c r="B197" s="225"/>
      <c r="C197" s="226"/>
      <c r="D197" s="227" t="s">
        <v>141</v>
      </c>
      <c r="E197" s="228" t="s">
        <v>1</v>
      </c>
      <c r="F197" s="229" t="s">
        <v>673</v>
      </c>
      <c r="G197" s="226"/>
      <c r="H197" s="228" t="s">
        <v>1</v>
      </c>
      <c r="I197" s="226"/>
      <c r="J197" s="226"/>
      <c r="K197" s="226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141</v>
      </c>
      <c r="AU197" s="234" t="s">
        <v>83</v>
      </c>
      <c r="AV197" s="13" t="s">
        <v>81</v>
      </c>
      <c r="AW197" s="13" t="s">
        <v>29</v>
      </c>
      <c r="AX197" s="13" t="s">
        <v>73</v>
      </c>
      <c r="AY197" s="234" t="s">
        <v>133</v>
      </c>
    </row>
    <row r="198" s="13" customFormat="1">
      <c r="A198" s="13"/>
      <c r="B198" s="225"/>
      <c r="C198" s="226"/>
      <c r="D198" s="227" t="s">
        <v>141</v>
      </c>
      <c r="E198" s="228" t="s">
        <v>1</v>
      </c>
      <c r="F198" s="229" t="s">
        <v>674</v>
      </c>
      <c r="G198" s="226"/>
      <c r="H198" s="228" t="s">
        <v>1</v>
      </c>
      <c r="I198" s="226"/>
      <c r="J198" s="226"/>
      <c r="K198" s="226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141</v>
      </c>
      <c r="AU198" s="234" t="s">
        <v>83</v>
      </c>
      <c r="AV198" s="13" t="s">
        <v>81</v>
      </c>
      <c r="AW198" s="13" t="s">
        <v>29</v>
      </c>
      <c r="AX198" s="13" t="s">
        <v>73</v>
      </c>
      <c r="AY198" s="234" t="s">
        <v>133</v>
      </c>
    </row>
    <row r="199" s="13" customFormat="1">
      <c r="A199" s="13"/>
      <c r="B199" s="225"/>
      <c r="C199" s="226"/>
      <c r="D199" s="227" t="s">
        <v>141</v>
      </c>
      <c r="E199" s="228" t="s">
        <v>1</v>
      </c>
      <c r="F199" s="229" t="s">
        <v>675</v>
      </c>
      <c r="G199" s="226"/>
      <c r="H199" s="228" t="s">
        <v>1</v>
      </c>
      <c r="I199" s="226"/>
      <c r="J199" s="226"/>
      <c r="K199" s="226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141</v>
      </c>
      <c r="AU199" s="234" t="s">
        <v>83</v>
      </c>
      <c r="AV199" s="13" t="s">
        <v>81</v>
      </c>
      <c r="AW199" s="13" t="s">
        <v>29</v>
      </c>
      <c r="AX199" s="13" t="s">
        <v>73</v>
      </c>
      <c r="AY199" s="234" t="s">
        <v>133</v>
      </c>
    </row>
    <row r="200" s="13" customFormat="1">
      <c r="A200" s="13"/>
      <c r="B200" s="225"/>
      <c r="C200" s="226"/>
      <c r="D200" s="227" t="s">
        <v>141</v>
      </c>
      <c r="E200" s="228" t="s">
        <v>1</v>
      </c>
      <c r="F200" s="229" t="s">
        <v>737</v>
      </c>
      <c r="G200" s="226"/>
      <c r="H200" s="228" t="s">
        <v>1</v>
      </c>
      <c r="I200" s="226"/>
      <c r="J200" s="226"/>
      <c r="K200" s="226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141</v>
      </c>
      <c r="AU200" s="234" t="s">
        <v>83</v>
      </c>
      <c r="AV200" s="13" t="s">
        <v>81</v>
      </c>
      <c r="AW200" s="13" t="s">
        <v>29</v>
      </c>
      <c r="AX200" s="13" t="s">
        <v>73</v>
      </c>
      <c r="AY200" s="234" t="s">
        <v>133</v>
      </c>
    </row>
    <row r="201" s="13" customFormat="1">
      <c r="A201" s="13"/>
      <c r="B201" s="225"/>
      <c r="C201" s="226"/>
      <c r="D201" s="227" t="s">
        <v>141</v>
      </c>
      <c r="E201" s="228" t="s">
        <v>1</v>
      </c>
      <c r="F201" s="229" t="s">
        <v>738</v>
      </c>
      <c r="G201" s="226"/>
      <c r="H201" s="228" t="s">
        <v>1</v>
      </c>
      <c r="I201" s="226"/>
      <c r="J201" s="226"/>
      <c r="K201" s="226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141</v>
      </c>
      <c r="AU201" s="234" t="s">
        <v>83</v>
      </c>
      <c r="AV201" s="13" t="s">
        <v>81</v>
      </c>
      <c r="AW201" s="13" t="s">
        <v>29</v>
      </c>
      <c r="AX201" s="13" t="s">
        <v>73</v>
      </c>
      <c r="AY201" s="234" t="s">
        <v>133</v>
      </c>
    </row>
    <row r="202" s="14" customFormat="1">
      <c r="A202" s="14"/>
      <c r="B202" s="235"/>
      <c r="C202" s="236"/>
      <c r="D202" s="227" t="s">
        <v>141</v>
      </c>
      <c r="E202" s="237" t="s">
        <v>1</v>
      </c>
      <c r="F202" s="238" t="s">
        <v>739</v>
      </c>
      <c r="G202" s="236"/>
      <c r="H202" s="239">
        <v>0.113</v>
      </c>
      <c r="I202" s="236"/>
      <c r="J202" s="236"/>
      <c r="K202" s="236"/>
      <c r="L202" s="240"/>
      <c r="M202" s="241"/>
      <c r="N202" s="242"/>
      <c r="O202" s="242"/>
      <c r="P202" s="242"/>
      <c r="Q202" s="242"/>
      <c r="R202" s="242"/>
      <c r="S202" s="242"/>
      <c r="T202" s="24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4" t="s">
        <v>141</v>
      </c>
      <c r="AU202" s="244" t="s">
        <v>83</v>
      </c>
      <c r="AV202" s="14" t="s">
        <v>83</v>
      </c>
      <c r="AW202" s="14" t="s">
        <v>29</v>
      </c>
      <c r="AX202" s="14" t="s">
        <v>73</v>
      </c>
      <c r="AY202" s="244" t="s">
        <v>133</v>
      </c>
    </row>
    <row r="203" s="15" customFormat="1">
      <c r="A203" s="15"/>
      <c r="B203" s="245"/>
      <c r="C203" s="246"/>
      <c r="D203" s="227" t="s">
        <v>141</v>
      </c>
      <c r="E203" s="247" t="s">
        <v>1</v>
      </c>
      <c r="F203" s="248" t="s">
        <v>146</v>
      </c>
      <c r="G203" s="246"/>
      <c r="H203" s="249">
        <v>0.113</v>
      </c>
      <c r="I203" s="246"/>
      <c r="J203" s="246"/>
      <c r="K203" s="246"/>
      <c r="L203" s="250"/>
      <c r="M203" s="251"/>
      <c r="N203" s="252"/>
      <c r="O203" s="252"/>
      <c r="P203" s="252"/>
      <c r="Q203" s="252"/>
      <c r="R203" s="252"/>
      <c r="S203" s="252"/>
      <c r="T203" s="253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54" t="s">
        <v>141</v>
      </c>
      <c r="AU203" s="254" t="s">
        <v>83</v>
      </c>
      <c r="AV203" s="15" t="s">
        <v>139</v>
      </c>
      <c r="AW203" s="15" t="s">
        <v>29</v>
      </c>
      <c r="AX203" s="15" t="s">
        <v>81</v>
      </c>
      <c r="AY203" s="254" t="s">
        <v>133</v>
      </c>
    </row>
    <row r="204" s="2" customFormat="1" ht="24.15" customHeight="1">
      <c r="A204" s="33"/>
      <c r="B204" s="34"/>
      <c r="C204" s="212" t="s">
        <v>245</v>
      </c>
      <c r="D204" s="212" t="s">
        <v>135</v>
      </c>
      <c r="E204" s="213" t="s">
        <v>740</v>
      </c>
      <c r="F204" s="214" t="s">
        <v>741</v>
      </c>
      <c r="G204" s="215" t="s">
        <v>169</v>
      </c>
      <c r="H204" s="216">
        <v>0.127</v>
      </c>
      <c r="I204" s="217">
        <v>49893.239999999998</v>
      </c>
      <c r="J204" s="217">
        <f>ROUND(I204*H204,2)</f>
        <v>6336.4399999999996</v>
      </c>
      <c r="K204" s="218"/>
      <c r="L204" s="39"/>
      <c r="M204" s="219" t="s">
        <v>1</v>
      </c>
      <c r="N204" s="220" t="s">
        <v>38</v>
      </c>
      <c r="O204" s="221">
        <v>15.211</v>
      </c>
      <c r="P204" s="221">
        <f>O204*H204</f>
        <v>1.931797</v>
      </c>
      <c r="Q204" s="221">
        <v>1.0627727797</v>
      </c>
      <c r="R204" s="221">
        <f>Q204*H204</f>
        <v>0.1349721430219</v>
      </c>
      <c r="S204" s="221">
        <v>0</v>
      </c>
      <c r="T204" s="222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223" t="s">
        <v>139</v>
      </c>
      <c r="AT204" s="223" t="s">
        <v>135</v>
      </c>
      <c r="AU204" s="223" t="s">
        <v>83</v>
      </c>
      <c r="AY204" s="18" t="s">
        <v>133</v>
      </c>
      <c r="BE204" s="224">
        <f>IF(N204="základní",J204,0)</f>
        <v>6336.4399999999996</v>
      </c>
      <c r="BF204" s="224">
        <f>IF(N204="snížená",J204,0)</f>
        <v>0</v>
      </c>
      <c r="BG204" s="224">
        <f>IF(N204="zákl. přenesená",J204,0)</f>
        <v>0</v>
      </c>
      <c r="BH204" s="224">
        <f>IF(N204="sníž. přenesená",J204,0)</f>
        <v>0</v>
      </c>
      <c r="BI204" s="224">
        <f>IF(N204="nulová",J204,0)</f>
        <v>0</v>
      </c>
      <c r="BJ204" s="18" t="s">
        <v>81</v>
      </c>
      <c r="BK204" s="224">
        <f>ROUND(I204*H204,2)</f>
        <v>6336.4399999999996</v>
      </c>
      <c r="BL204" s="18" t="s">
        <v>139</v>
      </c>
      <c r="BM204" s="223" t="s">
        <v>742</v>
      </c>
    </row>
    <row r="205" s="13" customFormat="1">
      <c r="A205" s="13"/>
      <c r="B205" s="225"/>
      <c r="C205" s="226"/>
      <c r="D205" s="227" t="s">
        <v>141</v>
      </c>
      <c r="E205" s="228" t="s">
        <v>1</v>
      </c>
      <c r="F205" s="229" t="s">
        <v>673</v>
      </c>
      <c r="G205" s="226"/>
      <c r="H205" s="228" t="s">
        <v>1</v>
      </c>
      <c r="I205" s="226"/>
      <c r="J205" s="226"/>
      <c r="K205" s="226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141</v>
      </c>
      <c r="AU205" s="234" t="s">
        <v>83</v>
      </c>
      <c r="AV205" s="13" t="s">
        <v>81</v>
      </c>
      <c r="AW205" s="13" t="s">
        <v>29</v>
      </c>
      <c r="AX205" s="13" t="s">
        <v>73</v>
      </c>
      <c r="AY205" s="234" t="s">
        <v>133</v>
      </c>
    </row>
    <row r="206" s="13" customFormat="1">
      <c r="A206" s="13"/>
      <c r="B206" s="225"/>
      <c r="C206" s="226"/>
      <c r="D206" s="227" t="s">
        <v>141</v>
      </c>
      <c r="E206" s="228" t="s">
        <v>1</v>
      </c>
      <c r="F206" s="229" t="s">
        <v>674</v>
      </c>
      <c r="G206" s="226"/>
      <c r="H206" s="228" t="s">
        <v>1</v>
      </c>
      <c r="I206" s="226"/>
      <c r="J206" s="226"/>
      <c r="K206" s="226"/>
      <c r="L206" s="230"/>
      <c r="M206" s="231"/>
      <c r="N206" s="232"/>
      <c r="O206" s="232"/>
      <c r="P206" s="232"/>
      <c r="Q206" s="232"/>
      <c r="R206" s="232"/>
      <c r="S206" s="232"/>
      <c r="T206" s="23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141</v>
      </c>
      <c r="AU206" s="234" t="s">
        <v>83</v>
      </c>
      <c r="AV206" s="13" t="s">
        <v>81</v>
      </c>
      <c r="AW206" s="13" t="s">
        <v>29</v>
      </c>
      <c r="AX206" s="13" t="s">
        <v>73</v>
      </c>
      <c r="AY206" s="234" t="s">
        <v>133</v>
      </c>
    </row>
    <row r="207" s="13" customFormat="1">
      <c r="A207" s="13"/>
      <c r="B207" s="225"/>
      <c r="C207" s="226"/>
      <c r="D207" s="227" t="s">
        <v>141</v>
      </c>
      <c r="E207" s="228" t="s">
        <v>1</v>
      </c>
      <c r="F207" s="229" t="s">
        <v>675</v>
      </c>
      <c r="G207" s="226"/>
      <c r="H207" s="228" t="s">
        <v>1</v>
      </c>
      <c r="I207" s="226"/>
      <c r="J207" s="226"/>
      <c r="K207" s="226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141</v>
      </c>
      <c r="AU207" s="234" t="s">
        <v>83</v>
      </c>
      <c r="AV207" s="13" t="s">
        <v>81</v>
      </c>
      <c r="AW207" s="13" t="s">
        <v>29</v>
      </c>
      <c r="AX207" s="13" t="s">
        <v>73</v>
      </c>
      <c r="AY207" s="234" t="s">
        <v>133</v>
      </c>
    </row>
    <row r="208" s="13" customFormat="1">
      <c r="A208" s="13"/>
      <c r="B208" s="225"/>
      <c r="C208" s="226"/>
      <c r="D208" s="227" t="s">
        <v>141</v>
      </c>
      <c r="E208" s="228" t="s">
        <v>1</v>
      </c>
      <c r="F208" s="229" t="s">
        <v>737</v>
      </c>
      <c r="G208" s="226"/>
      <c r="H208" s="228" t="s">
        <v>1</v>
      </c>
      <c r="I208" s="226"/>
      <c r="J208" s="226"/>
      <c r="K208" s="226"/>
      <c r="L208" s="230"/>
      <c r="M208" s="231"/>
      <c r="N208" s="232"/>
      <c r="O208" s="232"/>
      <c r="P208" s="232"/>
      <c r="Q208" s="232"/>
      <c r="R208" s="232"/>
      <c r="S208" s="232"/>
      <c r="T208" s="23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4" t="s">
        <v>141</v>
      </c>
      <c r="AU208" s="234" t="s">
        <v>83</v>
      </c>
      <c r="AV208" s="13" t="s">
        <v>81</v>
      </c>
      <c r="AW208" s="13" t="s">
        <v>29</v>
      </c>
      <c r="AX208" s="13" t="s">
        <v>73</v>
      </c>
      <c r="AY208" s="234" t="s">
        <v>133</v>
      </c>
    </row>
    <row r="209" s="13" customFormat="1">
      <c r="A209" s="13"/>
      <c r="B209" s="225"/>
      <c r="C209" s="226"/>
      <c r="D209" s="227" t="s">
        <v>141</v>
      </c>
      <c r="E209" s="228" t="s">
        <v>1</v>
      </c>
      <c r="F209" s="229" t="s">
        <v>743</v>
      </c>
      <c r="G209" s="226"/>
      <c r="H209" s="228" t="s">
        <v>1</v>
      </c>
      <c r="I209" s="226"/>
      <c r="J209" s="226"/>
      <c r="K209" s="226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141</v>
      </c>
      <c r="AU209" s="234" t="s">
        <v>83</v>
      </c>
      <c r="AV209" s="13" t="s">
        <v>81</v>
      </c>
      <c r="AW209" s="13" t="s">
        <v>29</v>
      </c>
      <c r="AX209" s="13" t="s">
        <v>73</v>
      </c>
      <c r="AY209" s="234" t="s">
        <v>133</v>
      </c>
    </row>
    <row r="210" s="14" customFormat="1">
      <c r="A210" s="14"/>
      <c r="B210" s="235"/>
      <c r="C210" s="236"/>
      <c r="D210" s="227" t="s">
        <v>141</v>
      </c>
      <c r="E210" s="237" t="s">
        <v>1</v>
      </c>
      <c r="F210" s="238" t="s">
        <v>744</v>
      </c>
      <c r="G210" s="236"/>
      <c r="H210" s="239">
        <v>0.127</v>
      </c>
      <c r="I210" s="236"/>
      <c r="J210" s="236"/>
      <c r="K210" s="236"/>
      <c r="L210" s="240"/>
      <c r="M210" s="241"/>
      <c r="N210" s="242"/>
      <c r="O210" s="242"/>
      <c r="P210" s="242"/>
      <c r="Q210" s="242"/>
      <c r="R210" s="242"/>
      <c r="S210" s="242"/>
      <c r="T210" s="243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4" t="s">
        <v>141</v>
      </c>
      <c r="AU210" s="244" t="s">
        <v>83</v>
      </c>
      <c r="AV210" s="14" t="s">
        <v>83</v>
      </c>
      <c r="AW210" s="14" t="s">
        <v>29</v>
      </c>
      <c r="AX210" s="14" t="s">
        <v>73</v>
      </c>
      <c r="AY210" s="244" t="s">
        <v>133</v>
      </c>
    </row>
    <row r="211" s="15" customFormat="1">
      <c r="A211" s="15"/>
      <c r="B211" s="245"/>
      <c r="C211" s="246"/>
      <c r="D211" s="227" t="s">
        <v>141</v>
      </c>
      <c r="E211" s="247" t="s">
        <v>1</v>
      </c>
      <c r="F211" s="248" t="s">
        <v>146</v>
      </c>
      <c r="G211" s="246"/>
      <c r="H211" s="249">
        <v>0.127</v>
      </c>
      <c r="I211" s="246"/>
      <c r="J211" s="246"/>
      <c r="K211" s="246"/>
      <c r="L211" s="250"/>
      <c r="M211" s="251"/>
      <c r="N211" s="252"/>
      <c r="O211" s="252"/>
      <c r="P211" s="252"/>
      <c r="Q211" s="252"/>
      <c r="R211" s="252"/>
      <c r="S211" s="252"/>
      <c r="T211" s="253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54" t="s">
        <v>141</v>
      </c>
      <c r="AU211" s="254" t="s">
        <v>83</v>
      </c>
      <c r="AV211" s="15" t="s">
        <v>139</v>
      </c>
      <c r="AW211" s="15" t="s">
        <v>29</v>
      </c>
      <c r="AX211" s="15" t="s">
        <v>81</v>
      </c>
      <c r="AY211" s="254" t="s">
        <v>133</v>
      </c>
    </row>
    <row r="212" s="2" customFormat="1" ht="24.15" customHeight="1">
      <c r="A212" s="33"/>
      <c r="B212" s="34"/>
      <c r="C212" s="212" t="s">
        <v>254</v>
      </c>
      <c r="D212" s="212" t="s">
        <v>135</v>
      </c>
      <c r="E212" s="213" t="s">
        <v>745</v>
      </c>
      <c r="F212" s="214" t="s">
        <v>746</v>
      </c>
      <c r="G212" s="215" t="s">
        <v>180</v>
      </c>
      <c r="H212" s="216">
        <v>40.720999999999997</v>
      </c>
      <c r="I212" s="217">
        <v>1281.3800000000001</v>
      </c>
      <c r="J212" s="217">
        <f>ROUND(I212*H212,2)</f>
        <v>52179.07</v>
      </c>
      <c r="K212" s="218"/>
      <c r="L212" s="39"/>
      <c r="M212" s="219" t="s">
        <v>1</v>
      </c>
      <c r="N212" s="220" t="s">
        <v>38</v>
      </c>
      <c r="O212" s="221">
        <v>2.105</v>
      </c>
      <c r="P212" s="221">
        <f>O212*H212</f>
        <v>85.717704999999995</v>
      </c>
      <c r="Q212" s="221">
        <v>0.012884856</v>
      </c>
      <c r="R212" s="221">
        <f>Q212*H212</f>
        <v>0.524684221176</v>
      </c>
      <c r="S212" s="221">
        <v>0</v>
      </c>
      <c r="T212" s="222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223" t="s">
        <v>139</v>
      </c>
      <c r="AT212" s="223" t="s">
        <v>135</v>
      </c>
      <c r="AU212" s="223" t="s">
        <v>83</v>
      </c>
      <c r="AY212" s="18" t="s">
        <v>133</v>
      </c>
      <c r="BE212" s="224">
        <f>IF(N212="základní",J212,0)</f>
        <v>52179.07</v>
      </c>
      <c r="BF212" s="224">
        <f>IF(N212="snížená",J212,0)</f>
        <v>0</v>
      </c>
      <c r="BG212" s="224">
        <f>IF(N212="zákl. přenesená",J212,0)</f>
        <v>0</v>
      </c>
      <c r="BH212" s="224">
        <f>IF(N212="sníž. přenesená",J212,0)</f>
        <v>0</v>
      </c>
      <c r="BI212" s="224">
        <f>IF(N212="nulová",J212,0)</f>
        <v>0</v>
      </c>
      <c r="BJ212" s="18" t="s">
        <v>81</v>
      </c>
      <c r="BK212" s="224">
        <f>ROUND(I212*H212,2)</f>
        <v>52179.07</v>
      </c>
      <c r="BL212" s="18" t="s">
        <v>139</v>
      </c>
      <c r="BM212" s="223" t="s">
        <v>747</v>
      </c>
    </row>
    <row r="213" s="13" customFormat="1">
      <c r="A213" s="13"/>
      <c r="B213" s="225"/>
      <c r="C213" s="226"/>
      <c r="D213" s="227" t="s">
        <v>141</v>
      </c>
      <c r="E213" s="228" t="s">
        <v>1</v>
      </c>
      <c r="F213" s="229" t="s">
        <v>673</v>
      </c>
      <c r="G213" s="226"/>
      <c r="H213" s="228" t="s">
        <v>1</v>
      </c>
      <c r="I213" s="226"/>
      <c r="J213" s="226"/>
      <c r="K213" s="226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141</v>
      </c>
      <c r="AU213" s="234" t="s">
        <v>83</v>
      </c>
      <c r="AV213" s="13" t="s">
        <v>81</v>
      </c>
      <c r="AW213" s="13" t="s">
        <v>29</v>
      </c>
      <c r="AX213" s="13" t="s">
        <v>73</v>
      </c>
      <c r="AY213" s="234" t="s">
        <v>133</v>
      </c>
    </row>
    <row r="214" s="13" customFormat="1">
      <c r="A214" s="13"/>
      <c r="B214" s="225"/>
      <c r="C214" s="226"/>
      <c r="D214" s="227" t="s">
        <v>141</v>
      </c>
      <c r="E214" s="228" t="s">
        <v>1</v>
      </c>
      <c r="F214" s="229" t="s">
        <v>674</v>
      </c>
      <c r="G214" s="226"/>
      <c r="H214" s="228" t="s">
        <v>1</v>
      </c>
      <c r="I214" s="226"/>
      <c r="J214" s="226"/>
      <c r="K214" s="226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141</v>
      </c>
      <c r="AU214" s="234" t="s">
        <v>83</v>
      </c>
      <c r="AV214" s="13" t="s">
        <v>81</v>
      </c>
      <c r="AW214" s="13" t="s">
        <v>29</v>
      </c>
      <c r="AX214" s="13" t="s">
        <v>73</v>
      </c>
      <c r="AY214" s="234" t="s">
        <v>133</v>
      </c>
    </row>
    <row r="215" s="13" customFormat="1">
      <c r="A215" s="13"/>
      <c r="B215" s="225"/>
      <c r="C215" s="226"/>
      <c r="D215" s="227" t="s">
        <v>141</v>
      </c>
      <c r="E215" s="228" t="s">
        <v>1</v>
      </c>
      <c r="F215" s="229" t="s">
        <v>720</v>
      </c>
      <c r="G215" s="226"/>
      <c r="H215" s="228" t="s">
        <v>1</v>
      </c>
      <c r="I215" s="226"/>
      <c r="J215" s="226"/>
      <c r="K215" s="226"/>
      <c r="L215" s="230"/>
      <c r="M215" s="231"/>
      <c r="N215" s="232"/>
      <c r="O215" s="232"/>
      <c r="P215" s="232"/>
      <c r="Q215" s="232"/>
      <c r="R215" s="232"/>
      <c r="S215" s="232"/>
      <c r="T215" s="23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4" t="s">
        <v>141</v>
      </c>
      <c r="AU215" s="234" t="s">
        <v>83</v>
      </c>
      <c r="AV215" s="13" t="s">
        <v>81</v>
      </c>
      <c r="AW215" s="13" t="s">
        <v>29</v>
      </c>
      <c r="AX215" s="13" t="s">
        <v>73</v>
      </c>
      <c r="AY215" s="234" t="s">
        <v>133</v>
      </c>
    </row>
    <row r="216" s="13" customFormat="1">
      <c r="A216" s="13"/>
      <c r="B216" s="225"/>
      <c r="C216" s="226"/>
      <c r="D216" s="227" t="s">
        <v>141</v>
      </c>
      <c r="E216" s="228" t="s">
        <v>1</v>
      </c>
      <c r="F216" s="229" t="s">
        <v>721</v>
      </c>
      <c r="G216" s="226"/>
      <c r="H216" s="228" t="s">
        <v>1</v>
      </c>
      <c r="I216" s="226"/>
      <c r="J216" s="226"/>
      <c r="K216" s="226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141</v>
      </c>
      <c r="AU216" s="234" t="s">
        <v>83</v>
      </c>
      <c r="AV216" s="13" t="s">
        <v>81</v>
      </c>
      <c r="AW216" s="13" t="s">
        <v>29</v>
      </c>
      <c r="AX216" s="13" t="s">
        <v>73</v>
      </c>
      <c r="AY216" s="234" t="s">
        <v>133</v>
      </c>
    </row>
    <row r="217" s="13" customFormat="1">
      <c r="A217" s="13"/>
      <c r="B217" s="225"/>
      <c r="C217" s="226"/>
      <c r="D217" s="227" t="s">
        <v>141</v>
      </c>
      <c r="E217" s="228" t="s">
        <v>1</v>
      </c>
      <c r="F217" s="229" t="s">
        <v>675</v>
      </c>
      <c r="G217" s="226"/>
      <c r="H217" s="228" t="s">
        <v>1</v>
      </c>
      <c r="I217" s="226"/>
      <c r="J217" s="226"/>
      <c r="K217" s="226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141</v>
      </c>
      <c r="AU217" s="234" t="s">
        <v>83</v>
      </c>
      <c r="AV217" s="13" t="s">
        <v>81</v>
      </c>
      <c r="AW217" s="13" t="s">
        <v>29</v>
      </c>
      <c r="AX217" s="13" t="s">
        <v>73</v>
      </c>
      <c r="AY217" s="234" t="s">
        <v>133</v>
      </c>
    </row>
    <row r="218" s="13" customFormat="1">
      <c r="A218" s="13"/>
      <c r="B218" s="225"/>
      <c r="C218" s="226"/>
      <c r="D218" s="227" t="s">
        <v>141</v>
      </c>
      <c r="E218" s="228" t="s">
        <v>1</v>
      </c>
      <c r="F218" s="229" t="s">
        <v>748</v>
      </c>
      <c r="G218" s="226"/>
      <c r="H218" s="228" t="s">
        <v>1</v>
      </c>
      <c r="I218" s="226"/>
      <c r="J218" s="226"/>
      <c r="K218" s="226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141</v>
      </c>
      <c r="AU218" s="234" t="s">
        <v>83</v>
      </c>
      <c r="AV218" s="13" t="s">
        <v>81</v>
      </c>
      <c r="AW218" s="13" t="s">
        <v>29</v>
      </c>
      <c r="AX218" s="13" t="s">
        <v>73</v>
      </c>
      <c r="AY218" s="234" t="s">
        <v>133</v>
      </c>
    </row>
    <row r="219" s="14" customFormat="1">
      <c r="A219" s="14"/>
      <c r="B219" s="235"/>
      <c r="C219" s="236"/>
      <c r="D219" s="227" t="s">
        <v>141</v>
      </c>
      <c r="E219" s="237" t="s">
        <v>1</v>
      </c>
      <c r="F219" s="238" t="s">
        <v>749</v>
      </c>
      <c r="G219" s="236"/>
      <c r="H219" s="239">
        <v>15.539999999999999</v>
      </c>
      <c r="I219" s="236"/>
      <c r="J219" s="236"/>
      <c r="K219" s="236"/>
      <c r="L219" s="240"/>
      <c r="M219" s="241"/>
      <c r="N219" s="242"/>
      <c r="O219" s="242"/>
      <c r="P219" s="242"/>
      <c r="Q219" s="242"/>
      <c r="R219" s="242"/>
      <c r="S219" s="242"/>
      <c r="T219" s="24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4" t="s">
        <v>141</v>
      </c>
      <c r="AU219" s="244" t="s">
        <v>83</v>
      </c>
      <c r="AV219" s="14" t="s">
        <v>83</v>
      </c>
      <c r="AW219" s="14" t="s">
        <v>29</v>
      </c>
      <c r="AX219" s="14" t="s">
        <v>73</v>
      </c>
      <c r="AY219" s="244" t="s">
        <v>133</v>
      </c>
    </row>
    <row r="220" s="14" customFormat="1">
      <c r="A220" s="14"/>
      <c r="B220" s="235"/>
      <c r="C220" s="236"/>
      <c r="D220" s="227" t="s">
        <v>141</v>
      </c>
      <c r="E220" s="237" t="s">
        <v>1</v>
      </c>
      <c r="F220" s="238" t="s">
        <v>750</v>
      </c>
      <c r="G220" s="236"/>
      <c r="H220" s="239">
        <v>7.665</v>
      </c>
      <c r="I220" s="236"/>
      <c r="J220" s="236"/>
      <c r="K220" s="236"/>
      <c r="L220" s="240"/>
      <c r="M220" s="241"/>
      <c r="N220" s="242"/>
      <c r="O220" s="242"/>
      <c r="P220" s="242"/>
      <c r="Q220" s="242"/>
      <c r="R220" s="242"/>
      <c r="S220" s="242"/>
      <c r="T220" s="243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4" t="s">
        <v>141</v>
      </c>
      <c r="AU220" s="244" t="s">
        <v>83</v>
      </c>
      <c r="AV220" s="14" t="s">
        <v>83</v>
      </c>
      <c r="AW220" s="14" t="s">
        <v>29</v>
      </c>
      <c r="AX220" s="14" t="s">
        <v>73</v>
      </c>
      <c r="AY220" s="244" t="s">
        <v>133</v>
      </c>
    </row>
    <row r="221" s="14" customFormat="1">
      <c r="A221" s="14"/>
      <c r="B221" s="235"/>
      <c r="C221" s="236"/>
      <c r="D221" s="227" t="s">
        <v>141</v>
      </c>
      <c r="E221" s="237" t="s">
        <v>1</v>
      </c>
      <c r="F221" s="238" t="s">
        <v>751</v>
      </c>
      <c r="G221" s="236"/>
      <c r="H221" s="239">
        <v>0.22800000000000001</v>
      </c>
      <c r="I221" s="236"/>
      <c r="J221" s="236"/>
      <c r="K221" s="236"/>
      <c r="L221" s="240"/>
      <c r="M221" s="241"/>
      <c r="N221" s="242"/>
      <c r="O221" s="242"/>
      <c r="P221" s="242"/>
      <c r="Q221" s="242"/>
      <c r="R221" s="242"/>
      <c r="S221" s="242"/>
      <c r="T221" s="24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4" t="s">
        <v>141</v>
      </c>
      <c r="AU221" s="244" t="s">
        <v>83</v>
      </c>
      <c r="AV221" s="14" t="s">
        <v>83</v>
      </c>
      <c r="AW221" s="14" t="s">
        <v>29</v>
      </c>
      <c r="AX221" s="14" t="s">
        <v>73</v>
      </c>
      <c r="AY221" s="244" t="s">
        <v>133</v>
      </c>
    </row>
    <row r="222" s="13" customFormat="1">
      <c r="A222" s="13"/>
      <c r="B222" s="225"/>
      <c r="C222" s="226"/>
      <c r="D222" s="227" t="s">
        <v>141</v>
      </c>
      <c r="E222" s="228" t="s">
        <v>1</v>
      </c>
      <c r="F222" s="229" t="s">
        <v>752</v>
      </c>
      <c r="G222" s="226"/>
      <c r="H222" s="228" t="s">
        <v>1</v>
      </c>
      <c r="I222" s="226"/>
      <c r="J222" s="226"/>
      <c r="K222" s="226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141</v>
      </c>
      <c r="AU222" s="234" t="s">
        <v>83</v>
      </c>
      <c r="AV222" s="13" t="s">
        <v>81</v>
      </c>
      <c r="AW222" s="13" t="s">
        <v>29</v>
      </c>
      <c r="AX222" s="13" t="s">
        <v>73</v>
      </c>
      <c r="AY222" s="234" t="s">
        <v>133</v>
      </c>
    </row>
    <row r="223" s="14" customFormat="1">
      <c r="A223" s="14"/>
      <c r="B223" s="235"/>
      <c r="C223" s="236"/>
      <c r="D223" s="227" t="s">
        <v>141</v>
      </c>
      <c r="E223" s="237" t="s">
        <v>1</v>
      </c>
      <c r="F223" s="238" t="s">
        <v>753</v>
      </c>
      <c r="G223" s="236"/>
      <c r="H223" s="239">
        <v>12.505000000000001</v>
      </c>
      <c r="I223" s="236"/>
      <c r="J223" s="236"/>
      <c r="K223" s="236"/>
      <c r="L223" s="240"/>
      <c r="M223" s="241"/>
      <c r="N223" s="242"/>
      <c r="O223" s="242"/>
      <c r="P223" s="242"/>
      <c r="Q223" s="242"/>
      <c r="R223" s="242"/>
      <c r="S223" s="242"/>
      <c r="T223" s="243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4" t="s">
        <v>141</v>
      </c>
      <c r="AU223" s="244" t="s">
        <v>83</v>
      </c>
      <c r="AV223" s="14" t="s">
        <v>83</v>
      </c>
      <c r="AW223" s="14" t="s">
        <v>29</v>
      </c>
      <c r="AX223" s="14" t="s">
        <v>73</v>
      </c>
      <c r="AY223" s="244" t="s">
        <v>133</v>
      </c>
    </row>
    <row r="224" s="14" customFormat="1">
      <c r="A224" s="14"/>
      <c r="B224" s="235"/>
      <c r="C224" s="236"/>
      <c r="D224" s="227" t="s">
        <v>141</v>
      </c>
      <c r="E224" s="237" t="s">
        <v>1</v>
      </c>
      <c r="F224" s="238" t="s">
        <v>754</v>
      </c>
      <c r="G224" s="236"/>
      <c r="H224" s="239">
        <v>4.7830000000000004</v>
      </c>
      <c r="I224" s="236"/>
      <c r="J224" s="236"/>
      <c r="K224" s="236"/>
      <c r="L224" s="240"/>
      <c r="M224" s="241"/>
      <c r="N224" s="242"/>
      <c r="O224" s="242"/>
      <c r="P224" s="242"/>
      <c r="Q224" s="242"/>
      <c r="R224" s="242"/>
      <c r="S224" s="242"/>
      <c r="T224" s="243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4" t="s">
        <v>141</v>
      </c>
      <c r="AU224" s="244" t="s">
        <v>83</v>
      </c>
      <c r="AV224" s="14" t="s">
        <v>83</v>
      </c>
      <c r="AW224" s="14" t="s">
        <v>29</v>
      </c>
      <c r="AX224" s="14" t="s">
        <v>73</v>
      </c>
      <c r="AY224" s="244" t="s">
        <v>133</v>
      </c>
    </row>
    <row r="225" s="15" customFormat="1">
      <c r="A225" s="15"/>
      <c r="B225" s="245"/>
      <c r="C225" s="246"/>
      <c r="D225" s="227" t="s">
        <v>141</v>
      </c>
      <c r="E225" s="247" t="s">
        <v>1</v>
      </c>
      <c r="F225" s="248" t="s">
        <v>146</v>
      </c>
      <c r="G225" s="246"/>
      <c r="H225" s="249">
        <v>40.720999999999997</v>
      </c>
      <c r="I225" s="246"/>
      <c r="J225" s="246"/>
      <c r="K225" s="246"/>
      <c r="L225" s="250"/>
      <c r="M225" s="251"/>
      <c r="N225" s="252"/>
      <c r="O225" s="252"/>
      <c r="P225" s="252"/>
      <c r="Q225" s="252"/>
      <c r="R225" s="252"/>
      <c r="S225" s="252"/>
      <c r="T225" s="253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54" t="s">
        <v>141</v>
      </c>
      <c r="AU225" s="254" t="s">
        <v>83</v>
      </c>
      <c r="AV225" s="15" t="s">
        <v>139</v>
      </c>
      <c r="AW225" s="15" t="s">
        <v>29</v>
      </c>
      <c r="AX225" s="15" t="s">
        <v>81</v>
      </c>
      <c r="AY225" s="254" t="s">
        <v>133</v>
      </c>
    </row>
    <row r="226" s="2" customFormat="1" ht="24.15" customHeight="1">
      <c r="A226" s="33"/>
      <c r="B226" s="34"/>
      <c r="C226" s="212" t="s">
        <v>262</v>
      </c>
      <c r="D226" s="212" t="s">
        <v>135</v>
      </c>
      <c r="E226" s="213" t="s">
        <v>755</v>
      </c>
      <c r="F226" s="214" t="s">
        <v>756</v>
      </c>
      <c r="G226" s="215" t="s">
        <v>180</v>
      </c>
      <c r="H226" s="216">
        <v>40.720999999999997</v>
      </c>
      <c r="I226" s="217">
        <v>146.44</v>
      </c>
      <c r="J226" s="217">
        <f>ROUND(I226*H226,2)</f>
        <v>5963.1800000000003</v>
      </c>
      <c r="K226" s="218"/>
      <c r="L226" s="39"/>
      <c r="M226" s="219" t="s">
        <v>1</v>
      </c>
      <c r="N226" s="220" t="s">
        <v>38</v>
      </c>
      <c r="O226" s="221">
        <v>0.34999999999999998</v>
      </c>
      <c r="P226" s="221">
        <f>O226*H226</f>
        <v>14.252349999999998</v>
      </c>
      <c r="Q226" s="221">
        <v>0</v>
      </c>
      <c r="R226" s="221">
        <f>Q226*H226</f>
        <v>0</v>
      </c>
      <c r="S226" s="221">
        <v>0</v>
      </c>
      <c r="T226" s="222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223" t="s">
        <v>139</v>
      </c>
      <c r="AT226" s="223" t="s">
        <v>135</v>
      </c>
      <c r="AU226" s="223" t="s">
        <v>83</v>
      </c>
      <c r="AY226" s="18" t="s">
        <v>133</v>
      </c>
      <c r="BE226" s="224">
        <f>IF(N226="základní",J226,0)</f>
        <v>5963.1800000000003</v>
      </c>
      <c r="BF226" s="224">
        <f>IF(N226="snížená",J226,0)</f>
        <v>0</v>
      </c>
      <c r="BG226" s="224">
        <f>IF(N226="zákl. přenesená",J226,0)</f>
        <v>0</v>
      </c>
      <c r="BH226" s="224">
        <f>IF(N226="sníž. přenesená",J226,0)</f>
        <v>0</v>
      </c>
      <c r="BI226" s="224">
        <f>IF(N226="nulová",J226,0)</f>
        <v>0</v>
      </c>
      <c r="BJ226" s="18" t="s">
        <v>81</v>
      </c>
      <c r="BK226" s="224">
        <f>ROUND(I226*H226,2)</f>
        <v>5963.1800000000003</v>
      </c>
      <c r="BL226" s="18" t="s">
        <v>139</v>
      </c>
      <c r="BM226" s="223" t="s">
        <v>757</v>
      </c>
    </row>
    <row r="227" s="2" customFormat="1" ht="16.5" customHeight="1">
      <c r="A227" s="33"/>
      <c r="B227" s="34"/>
      <c r="C227" s="212" t="s">
        <v>7</v>
      </c>
      <c r="D227" s="212" t="s">
        <v>135</v>
      </c>
      <c r="E227" s="213" t="s">
        <v>758</v>
      </c>
      <c r="F227" s="214" t="s">
        <v>759</v>
      </c>
      <c r="G227" s="215" t="s">
        <v>180</v>
      </c>
      <c r="H227" s="216">
        <v>3.4409999999999998</v>
      </c>
      <c r="I227" s="217">
        <v>782.77999999999997</v>
      </c>
      <c r="J227" s="217">
        <f>ROUND(I227*H227,2)</f>
        <v>2693.5500000000002</v>
      </c>
      <c r="K227" s="218"/>
      <c r="L227" s="39"/>
      <c r="M227" s="219" t="s">
        <v>1</v>
      </c>
      <c r="N227" s="220" t="s">
        <v>38</v>
      </c>
      <c r="O227" s="221">
        <v>1.2450000000000001</v>
      </c>
      <c r="P227" s="221">
        <f>O227*H227</f>
        <v>4.2840449999999999</v>
      </c>
      <c r="Q227" s="221">
        <v>0.0080831400000000008</v>
      </c>
      <c r="R227" s="221">
        <f>Q227*H227</f>
        <v>0.027814084740000002</v>
      </c>
      <c r="S227" s="221">
        <v>0</v>
      </c>
      <c r="T227" s="222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223" t="s">
        <v>139</v>
      </c>
      <c r="AT227" s="223" t="s">
        <v>135</v>
      </c>
      <c r="AU227" s="223" t="s">
        <v>83</v>
      </c>
      <c r="AY227" s="18" t="s">
        <v>133</v>
      </c>
      <c r="BE227" s="224">
        <f>IF(N227="základní",J227,0)</f>
        <v>2693.5500000000002</v>
      </c>
      <c r="BF227" s="224">
        <f>IF(N227="snížená",J227,0)</f>
        <v>0</v>
      </c>
      <c r="BG227" s="224">
        <f>IF(N227="zákl. přenesená",J227,0)</f>
        <v>0</v>
      </c>
      <c r="BH227" s="224">
        <f>IF(N227="sníž. přenesená",J227,0)</f>
        <v>0</v>
      </c>
      <c r="BI227" s="224">
        <f>IF(N227="nulová",J227,0)</f>
        <v>0</v>
      </c>
      <c r="BJ227" s="18" t="s">
        <v>81</v>
      </c>
      <c r="BK227" s="224">
        <f>ROUND(I227*H227,2)</f>
        <v>2693.5500000000002</v>
      </c>
      <c r="BL227" s="18" t="s">
        <v>139</v>
      </c>
      <c r="BM227" s="223" t="s">
        <v>760</v>
      </c>
    </row>
    <row r="228" s="13" customFormat="1">
      <c r="A228" s="13"/>
      <c r="B228" s="225"/>
      <c r="C228" s="226"/>
      <c r="D228" s="227" t="s">
        <v>141</v>
      </c>
      <c r="E228" s="228" t="s">
        <v>1</v>
      </c>
      <c r="F228" s="229" t="s">
        <v>673</v>
      </c>
      <c r="G228" s="226"/>
      <c r="H228" s="228" t="s">
        <v>1</v>
      </c>
      <c r="I228" s="226"/>
      <c r="J228" s="226"/>
      <c r="K228" s="226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141</v>
      </c>
      <c r="AU228" s="234" t="s">
        <v>83</v>
      </c>
      <c r="AV228" s="13" t="s">
        <v>81</v>
      </c>
      <c r="AW228" s="13" t="s">
        <v>29</v>
      </c>
      <c r="AX228" s="13" t="s">
        <v>73</v>
      </c>
      <c r="AY228" s="234" t="s">
        <v>133</v>
      </c>
    </row>
    <row r="229" s="13" customFormat="1">
      <c r="A229" s="13"/>
      <c r="B229" s="225"/>
      <c r="C229" s="226"/>
      <c r="D229" s="227" t="s">
        <v>141</v>
      </c>
      <c r="E229" s="228" t="s">
        <v>1</v>
      </c>
      <c r="F229" s="229" t="s">
        <v>674</v>
      </c>
      <c r="G229" s="226"/>
      <c r="H229" s="228" t="s">
        <v>1</v>
      </c>
      <c r="I229" s="226"/>
      <c r="J229" s="226"/>
      <c r="K229" s="226"/>
      <c r="L229" s="230"/>
      <c r="M229" s="231"/>
      <c r="N229" s="232"/>
      <c r="O229" s="232"/>
      <c r="P229" s="232"/>
      <c r="Q229" s="232"/>
      <c r="R229" s="232"/>
      <c r="S229" s="232"/>
      <c r="T229" s="23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4" t="s">
        <v>141</v>
      </c>
      <c r="AU229" s="234" t="s">
        <v>83</v>
      </c>
      <c r="AV229" s="13" t="s">
        <v>81</v>
      </c>
      <c r="AW229" s="13" t="s">
        <v>29</v>
      </c>
      <c r="AX229" s="13" t="s">
        <v>73</v>
      </c>
      <c r="AY229" s="234" t="s">
        <v>133</v>
      </c>
    </row>
    <row r="230" s="13" customFormat="1">
      <c r="A230" s="13"/>
      <c r="B230" s="225"/>
      <c r="C230" s="226"/>
      <c r="D230" s="227" t="s">
        <v>141</v>
      </c>
      <c r="E230" s="228" t="s">
        <v>1</v>
      </c>
      <c r="F230" s="229" t="s">
        <v>720</v>
      </c>
      <c r="G230" s="226"/>
      <c r="H230" s="228" t="s">
        <v>1</v>
      </c>
      <c r="I230" s="226"/>
      <c r="J230" s="226"/>
      <c r="K230" s="226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141</v>
      </c>
      <c r="AU230" s="234" t="s">
        <v>83</v>
      </c>
      <c r="AV230" s="13" t="s">
        <v>81</v>
      </c>
      <c r="AW230" s="13" t="s">
        <v>29</v>
      </c>
      <c r="AX230" s="13" t="s">
        <v>73</v>
      </c>
      <c r="AY230" s="234" t="s">
        <v>133</v>
      </c>
    </row>
    <row r="231" s="13" customFormat="1">
      <c r="A231" s="13"/>
      <c r="B231" s="225"/>
      <c r="C231" s="226"/>
      <c r="D231" s="227" t="s">
        <v>141</v>
      </c>
      <c r="E231" s="228" t="s">
        <v>1</v>
      </c>
      <c r="F231" s="229" t="s">
        <v>721</v>
      </c>
      <c r="G231" s="226"/>
      <c r="H231" s="228" t="s">
        <v>1</v>
      </c>
      <c r="I231" s="226"/>
      <c r="J231" s="226"/>
      <c r="K231" s="226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141</v>
      </c>
      <c r="AU231" s="234" t="s">
        <v>83</v>
      </c>
      <c r="AV231" s="13" t="s">
        <v>81</v>
      </c>
      <c r="AW231" s="13" t="s">
        <v>29</v>
      </c>
      <c r="AX231" s="13" t="s">
        <v>73</v>
      </c>
      <c r="AY231" s="234" t="s">
        <v>133</v>
      </c>
    </row>
    <row r="232" s="13" customFormat="1">
      <c r="A232" s="13"/>
      <c r="B232" s="225"/>
      <c r="C232" s="226"/>
      <c r="D232" s="227" t="s">
        <v>141</v>
      </c>
      <c r="E232" s="228" t="s">
        <v>1</v>
      </c>
      <c r="F232" s="229" t="s">
        <v>675</v>
      </c>
      <c r="G232" s="226"/>
      <c r="H232" s="228" t="s">
        <v>1</v>
      </c>
      <c r="I232" s="226"/>
      <c r="J232" s="226"/>
      <c r="K232" s="226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141</v>
      </c>
      <c r="AU232" s="234" t="s">
        <v>83</v>
      </c>
      <c r="AV232" s="13" t="s">
        <v>81</v>
      </c>
      <c r="AW232" s="13" t="s">
        <v>29</v>
      </c>
      <c r="AX232" s="13" t="s">
        <v>73</v>
      </c>
      <c r="AY232" s="234" t="s">
        <v>133</v>
      </c>
    </row>
    <row r="233" s="14" customFormat="1">
      <c r="A233" s="14"/>
      <c r="B233" s="235"/>
      <c r="C233" s="236"/>
      <c r="D233" s="227" t="s">
        <v>141</v>
      </c>
      <c r="E233" s="237" t="s">
        <v>1</v>
      </c>
      <c r="F233" s="238" t="s">
        <v>761</v>
      </c>
      <c r="G233" s="236"/>
      <c r="H233" s="239">
        <v>3.4409999999999998</v>
      </c>
      <c r="I233" s="236"/>
      <c r="J233" s="236"/>
      <c r="K233" s="236"/>
      <c r="L233" s="240"/>
      <c r="M233" s="241"/>
      <c r="N233" s="242"/>
      <c r="O233" s="242"/>
      <c r="P233" s="242"/>
      <c r="Q233" s="242"/>
      <c r="R233" s="242"/>
      <c r="S233" s="242"/>
      <c r="T233" s="243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4" t="s">
        <v>141</v>
      </c>
      <c r="AU233" s="244" t="s">
        <v>83</v>
      </c>
      <c r="AV233" s="14" t="s">
        <v>83</v>
      </c>
      <c r="AW233" s="14" t="s">
        <v>29</v>
      </c>
      <c r="AX233" s="14" t="s">
        <v>73</v>
      </c>
      <c r="AY233" s="244" t="s">
        <v>133</v>
      </c>
    </row>
    <row r="234" s="15" customFormat="1">
      <c r="A234" s="15"/>
      <c r="B234" s="245"/>
      <c r="C234" s="246"/>
      <c r="D234" s="227" t="s">
        <v>141</v>
      </c>
      <c r="E234" s="247" t="s">
        <v>1</v>
      </c>
      <c r="F234" s="248" t="s">
        <v>146</v>
      </c>
      <c r="G234" s="246"/>
      <c r="H234" s="249">
        <v>3.4409999999999998</v>
      </c>
      <c r="I234" s="246"/>
      <c r="J234" s="246"/>
      <c r="K234" s="246"/>
      <c r="L234" s="250"/>
      <c r="M234" s="251"/>
      <c r="N234" s="252"/>
      <c r="O234" s="252"/>
      <c r="P234" s="252"/>
      <c r="Q234" s="252"/>
      <c r="R234" s="252"/>
      <c r="S234" s="252"/>
      <c r="T234" s="253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54" t="s">
        <v>141</v>
      </c>
      <c r="AU234" s="254" t="s">
        <v>83</v>
      </c>
      <c r="AV234" s="15" t="s">
        <v>139</v>
      </c>
      <c r="AW234" s="15" t="s">
        <v>29</v>
      </c>
      <c r="AX234" s="15" t="s">
        <v>81</v>
      </c>
      <c r="AY234" s="254" t="s">
        <v>133</v>
      </c>
    </row>
    <row r="235" s="2" customFormat="1" ht="16.5" customHeight="1">
      <c r="A235" s="33"/>
      <c r="B235" s="34"/>
      <c r="C235" s="212" t="s">
        <v>274</v>
      </c>
      <c r="D235" s="212" t="s">
        <v>135</v>
      </c>
      <c r="E235" s="213" t="s">
        <v>762</v>
      </c>
      <c r="F235" s="214" t="s">
        <v>763</v>
      </c>
      <c r="G235" s="215" t="s">
        <v>180</v>
      </c>
      <c r="H235" s="216">
        <v>3.4409999999999998</v>
      </c>
      <c r="I235" s="217">
        <v>100.11</v>
      </c>
      <c r="J235" s="217">
        <f>ROUND(I235*H235,2)</f>
        <v>344.48000000000002</v>
      </c>
      <c r="K235" s="218"/>
      <c r="L235" s="39"/>
      <c r="M235" s="219" t="s">
        <v>1</v>
      </c>
      <c r="N235" s="220" t="s">
        <v>38</v>
      </c>
      <c r="O235" s="221">
        <v>0.26000000000000001</v>
      </c>
      <c r="P235" s="221">
        <f>O235*H235</f>
        <v>0.89466000000000001</v>
      </c>
      <c r="Q235" s="221">
        <v>0</v>
      </c>
      <c r="R235" s="221">
        <f>Q235*H235</f>
        <v>0</v>
      </c>
      <c r="S235" s="221">
        <v>0</v>
      </c>
      <c r="T235" s="222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223" t="s">
        <v>139</v>
      </c>
      <c r="AT235" s="223" t="s">
        <v>135</v>
      </c>
      <c r="AU235" s="223" t="s">
        <v>83</v>
      </c>
      <c r="AY235" s="18" t="s">
        <v>133</v>
      </c>
      <c r="BE235" s="224">
        <f>IF(N235="základní",J235,0)</f>
        <v>344.48000000000002</v>
      </c>
      <c r="BF235" s="224">
        <f>IF(N235="snížená",J235,0)</f>
        <v>0</v>
      </c>
      <c r="BG235" s="224">
        <f>IF(N235="zákl. přenesená",J235,0)</f>
        <v>0</v>
      </c>
      <c r="BH235" s="224">
        <f>IF(N235="sníž. přenesená",J235,0)</f>
        <v>0</v>
      </c>
      <c r="BI235" s="224">
        <f>IF(N235="nulová",J235,0)</f>
        <v>0</v>
      </c>
      <c r="BJ235" s="18" t="s">
        <v>81</v>
      </c>
      <c r="BK235" s="224">
        <f>ROUND(I235*H235,2)</f>
        <v>344.48000000000002</v>
      </c>
      <c r="BL235" s="18" t="s">
        <v>139</v>
      </c>
      <c r="BM235" s="223" t="s">
        <v>764</v>
      </c>
    </row>
    <row r="236" s="12" customFormat="1" ht="22.8" customHeight="1">
      <c r="A236" s="12"/>
      <c r="B236" s="197"/>
      <c r="C236" s="198"/>
      <c r="D236" s="199" t="s">
        <v>72</v>
      </c>
      <c r="E236" s="210" t="s">
        <v>323</v>
      </c>
      <c r="F236" s="210" t="s">
        <v>324</v>
      </c>
      <c r="G236" s="198"/>
      <c r="H236" s="198"/>
      <c r="I236" s="198"/>
      <c r="J236" s="211">
        <f>BK236</f>
        <v>27338.419999999998</v>
      </c>
      <c r="K236" s="198"/>
      <c r="L236" s="202"/>
      <c r="M236" s="203"/>
      <c r="N236" s="204"/>
      <c r="O236" s="204"/>
      <c r="P236" s="205">
        <f>P237</f>
        <v>70.081507999999999</v>
      </c>
      <c r="Q236" s="204"/>
      <c r="R236" s="205">
        <f>R237</f>
        <v>0</v>
      </c>
      <c r="S236" s="204"/>
      <c r="T236" s="206">
        <f>T237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07" t="s">
        <v>81</v>
      </c>
      <c r="AT236" s="208" t="s">
        <v>72</v>
      </c>
      <c r="AU236" s="208" t="s">
        <v>81</v>
      </c>
      <c r="AY236" s="207" t="s">
        <v>133</v>
      </c>
      <c r="BK236" s="209">
        <f>BK237</f>
        <v>27338.419999999998</v>
      </c>
    </row>
    <row r="237" s="2" customFormat="1" ht="24.15" customHeight="1">
      <c r="A237" s="33"/>
      <c r="B237" s="34"/>
      <c r="C237" s="212" t="s">
        <v>278</v>
      </c>
      <c r="D237" s="212" t="s">
        <v>135</v>
      </c>
      <c r="E237" s="213" t="s">
        <v>326</v>
      </c>
      <c r="F237" s="214" t="s">
        <v>327</v>
      </c>
      <c r="G237" s="215" t="s">
        <v>169</v>
      </c>
      <c r="H237" s="216">
        <v>28.852</v>
      </c>
      <c r="I237" s="217">
        <v>947.53999999999996</v>
      </c>
      <c r="J237" s="217">
        <f>ROUND(I237*H237,2)</f>
        <v>27338.419999999998</v>
      </c>
      <c r="K237" s="218"/>
      <c r="L237" s="39"/>
      <c r="M237" s="219" t="s">
        <v>1</v>
      </c>
      <c r="N237" s="220" t="s">
        <v>38</v>
      </c>
      <c r="O237" s="221">
        <v>2.4289999999999998</v>
      </c>
      <c r="P237" s="221">
        <f>O237*H237</f>
        <v>70.081507999999999</v>
      </c>
      <c r="Q237" s="221">
        <v>0</v>
      </c>
      <c r="R237" s="221">
        <f>Q237*H237</f>
        <v>0</v>
      </c>
      <c r="S237" s="221">
        <v>0</v>
      </c>
      <c r="T237" s="222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223" t="s">
        <v>139</v>
      </c>
      <c r="AT237" s="223" t="s">
        <v>135</v>
      </c>
      <c r="AU237" s="223" t="s">
        <v>83</v>
      </c>
      <c r="AY237" s="18" t="s">
        <v>133</v>
      </c>
      <c r="BE237" s="224">
        <f>IF(N237="základní",J237,0)</f>
        <v>27338.419999999998</v>
      </c>
      <c r="BF237" s="224">
        <f>IF(N237="snížená",J237,0)</f>
        <v>0</v>
      </c>
      <c r="BG237" s="224">
        <f>IF(N237="zákl. přenesená",J237,0)</f>
        <v>0</v>
      </c>
      <c r="BH237" s="224">
        <f>IF(N237="sníž. přenesená",J237,0)</f>
        <v>0</v>
      </c>
      <c r="BI237" s="224">
        <f>IF(N237="nulová",J237,0)</f>
        <v>0</v>
      </c>
      <c r="BJ237" s="18" t="s">
        <v>81</v>
      </c>
      <c r="BK237" s="224">
        <f>ROUND(I237*H237,2)</f>
        <v>27338.419999999998</v>
      </c>
      <c r="BL237" s="18" t="s">
        <v>139</v>
      </c>
      <c r="BM237" s="223" t="s">
        <v>765</v>
      </c>
    </row>
    <row r="238" s="12" customFormat="1" ht="25.92" customHeight="1">
      <c r="A238" s="12"/>
      <c r="B238" s="197"/>
      <c r="C238" s="198"/>
      <c r="D238" s="199" t="s">
        <v>72</v>
      </c>
      <c r="E238" s="200" t="s">
        <v>329</v>
      </c>
      <c r="F238" s="200" t="s">
        <v>330</v>
      </c>
      <c r="G238" s="198"/>
      <c r="H238" s="198"/>
      <c r="I238" s="198"/>
      <c r="J238" s="201">
        <f>BK238</f>
        <v>74197.339999999997</v>
      </c>
      <c r="K238" s="198"/>
      <c r="L238" s="202"/>
      <c r="M238" s="203"/>
      <c r="N238" s="204"/>
      <c r="O238" s="204"/>
      <c r="P238" s="205">
        <f>P239</f>
        <v>57.131262</v>
      </c>
      <c r="Q238" s="204"/>
      <c r="R238" s="205">
        <f>R239</f>
        <v>4.1250549201400002</v>
      </c>
      <c r="S238" s="204"/>
      <c r="T238" s="206">
        <f>T239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7" t="s">
        <v>83</v>
      </c>
      <c r="AT238" s="208" t="s">
        <v>72</v>
      </c>
      <c r="AU238" s="208" t="s">
        <v>73</v>
      </c>
      <c r="AY238" s="207" t="s">
        <v>133</v>
      </c>
      <c r="BK238" s="209">
        <f>BK239</f>
        <v>74197.339999999997</v>
      </c>
    </row>
    <row r="239" s="12" customFormat="1" ht="22.8" customHeight="1">
      <c r="A239" s="12"/>
      <c r="B239" s="197"/>
      <c r="C239" s="198"/>
      <c r="D239" s="199" t="s">
        <v>72</v>
      </c>
      <c r="E239" s="210" t="s">
        <v>620</v>
      </c>
      <c r="F239" s="210" t="s">
        <v>621</v>
      </c>
      <c r="G239" s="198"/>
      <c r="H239" s="198"/>
      <c r="I239" s="198"/>
      <c r="J239" s="211">
        <f>BK239</f>
        <v>74197.339999999997</v>
      </c>
      <c r="K239" s="198"/>
      <c r="L239" s="202"/>
      <c r="M239" s="203"/>
      <c r="N239" s="204"/>
      <c r="O239" s="204"/>
      <c r="P239" s="205">
        <f>SUM(P240:P311)</f>
        <v>57.131262</v>
      </c>
      <c r="Q239" s="204"/>
      <c r="R239" s="205">
        <f>SUM(R240:R311)</f>
        <v>4.1250549201400002</v>
      </c>
      <c r="S239" s="204"/>
      <c r="T239" s="206">
        <f>SUM(T240:T311)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7" t="s">
        <v>83</v>
      </c>
      <c r="AT239" s="208" t="s">
        <v>72</v>
      </c>
      <c r="AU239" s="208" t="s">
        <v>81</v>
      </c>
      <c r="AY239" s="207" t="s">
        <v>133</v>
      </c>
      <c r="BK239" s="209">
        <f>SUM(BK240:BK311)</f>
        <v>74197.339999999997</v>
      </c>
    </row>
    <row r="240" s="2" customFormat="1" ht="24.15" customHeight="1">
      <c r="A240" s="33"/>
      <c r="B240" s="34"/>
      <c r="C240" s="212" t="s">
        <v>282</v>
      </c>
      <c r="D240" s="212" t="s">
        <v>135</v>
      </c>
      <c r="E240" s="213" t="s">
        <v>766</v>
      </c>
      <c r="F240" s="214" t="s">
        <v>767</v>
      </c>
      <c r="G240" s="215" t="s">
        <v>361</v>
      </c>
      <c r="H240" s="216">
        <v>6.0259999999999998</v>
      </c>
      <c r="I240" s="217">
        <v>420.38999999999999</v>
      </c>
      <c r="J240" s="217">
        <f>ROUND(I240*H240,2)</f>
        <v>2533.27</v>
      </c>
      <c r="K240" s="218"/>
      <c r="L240" s="39"/>
      <c r="M240" s="219" t="s">
        <v>1</v>
      </c>
      <c r="N240" s="220" t="s">
        <v>38</v>
      </c>
      <c r="O240" s="221">
        <v>0.78700000000000003</v>
      </c>
      <c r="P240" s="221">
        <f>O240*H240</f>
        <v>4.7424619999999997</v>
      </c>
      <c r="Q240" s="221">
        <v>0</v>
      </c>
      <c r="R240" s="221">
        <f>Q240*H240</f>
        <v>0</v>
      </c>
      <c r="S240" s="221">
        <v>0</v>
      </c>
      <c r="T240" s="222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223" t="s">
        <v>228</v>
      </c>
      <c r="AT240" s="223" t="s">
        <v>135</v>
      </c>
      <c r="AU240" s="223" t="s">
        <v>83</v>
      </c>
      <c r="AY240" s="18" t="s">
        <v>133</v>
      </c>
      <c r="BE240" s="224">
        <f>IF(N240="základní",J240,0)</f>
        <v>2533.27</v>
      </c>
      <c r="BF240" s="224">
        <f>IF(N240="snížená",J240,0)</f>
        <v>0</v>
      </c>
      <c r="BG240" s="224">
        <f>IF(N240="zákl. přenesená",J240,0)</f>
        <v>0</v>
      </c>
      <c r="BH240" s="224">
        <f>IF(N240="sníž. přenesená",J240,0)</f>
        <v>0</v>
      </c>
      <c r="BI240" s="224">
        <f>IF(N240="nulová",J240,0)</f>
        <v>0</v>
      </c>
      <c r="BJ240" s="18" t="s">
        <v>81</v>
      </c>
      <c r="BK240" s="224">
        <f>ROUND(I240*H240,2)</f>
        <v>2533.27</v>
      </c>
      <c r="BL240" s="18" t="s">
        <v>228</v>
      </c>
      <c r="BM240" s="223" t="s">
        <v>768</v>
      </c>
    </row>
    <row r="241" s="13" customFormat="1">
      <c r="A241" s="13"/>
      <c r="B241" s="225"/>
      <c r="C241" s="226"/>
      <c r="D241" s="227" t="s">
        <v>141</v>
      </c>
      <c r="E241" s="228" t="s">
        <v>1</v>
      </c>
      <c r="F241" s="229" t="s">
        <v>673</v>
      </c>
      <c r="G241" s="226"/>
      <c r="H241" s="228" t="s">
        <v>1</v>
      </c>
      <c r="I241" s="226"/>
      <c r="J241" s="226"/>
      <c r="K241" s="226"/>
      <c r="L241" s="230"/>
      <c r="M241" s="231"/>
      <c r="N241" s="232"/>
      <c r="O241" s="232"/>
      <c r="P241" s="232"/>
      <c r="Q241" s="232"/>
      <c r="R241" s="232"/>
      <c r="S241" s="232"/>
      <c r="T241" s="23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4" t="s">
        <v>141</v>
      </c>
      <c r="AU241" s="234" t="s">
        <v>83</v>
      </c>
      <c r="AV241" s="13" t="s">
        <v>81</v>
      </c>
      <c r="AW241" s="13" t="s">
        <v>29</v>
      </c>
      <c r="AX241" s="13" t="s">
        <v>73</v>
      </c>
      <c r="AY241" s="234" t="s">
        <v>133</v>
      </c>
    </row>
    <row r="242" s="13" customFormat="1">
      <c r="A242" s="13"/>
      <c r="B242" s="225"/>
      <c r="C242" s="226"/>
      <c r="D242" s="227" t="s">
        <v>141</v>
      </c>
      <c r="E242" s="228" t="s">
        <v>1</v>
      </c>
      <c r="F242" s="229" t="s">
        <v>769</v>
      </c>
      <c r="G242" s="226"/>
      <c r="H242" s="228" t="s">
        <v>1</v>
      </c>
      <c r="I242" s="226"/>
      <c r="J242" s="226"/>
      <c r="K242" s="226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141</v>
      </c>
      <c r="AU242" s="234" t="s">
        <v>83</v>
      </c>
      <c r="AV242" s="13" t="s">
        <v>81</v>
      </c>
      <c r="AW242" s="13" t="s">
        <v>29</v>
      </c>
      <c r="AX242" s="13" t="s">
        <v>73</v>
      </c>
      <c r="AY242" s="234" t="s">
        <v>133</v>
      </c>
    </row>
    <row r="243" s="13" customFormat="1">
      <c r="A243" s="13"/>
      <c r="B243" s="225"/>
      <c r="C243" s="226"/>
      <c r="D243" s="227" t="s">
        <v>141</v>
      </c>
      <c r="E243" s="228" t="s">
        <v>1</v>
      </c>
      <c r="F243" s="229" t="s">
        <v>770</v>
      </c>
      <c r="G243" s="226"/>
      <c r="H243" s="228" t="s">
        <v>1</v>
      </c>
      <c r="I243" s="226"/>
      <c r="J243" s="226"/>
      <c r="K243" s="226"/>
      <c r="L243" s="230"/>
      <c r="M243" s="231"/>
      <c r="N243" s="232"/>
      <c r="O243" s="232"/>
      <c r="P243" s="232"/>
      <c r="Q243" s="232"/>
      <c r="R243" s="232"/>
      <c r="S243" s="232"/>
      <c r="T243" s="23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4" t="s">
        <v>141</v>
      </c>
      <c r="AU243" s="234" t="s">
        <v>83</v>
      </c>
      <c r="AV243" s="13" t="s">
        <v>81</v>
      </c>
      <c r="AW243" s="13" t="s">
        <v>29</v>
      </c>
      <c r="AX243" s="13" t="s">
        <v>73</v>
      </c>
      <c r="AY243" s="234" t="s">
        <v>133</v>
      </c>
    </row>
    <row r="244" s="14" customFormat="1">
      <c r="A244" s="14"/>
      <c r="B244" s="235"/>
      <c r="C244" s="236"/>
      <c r="D244" s="227" t="s">
        <v>141</v>
      </c>
      <c r="E244" s="237" t="s">
        <v>1</v>
      </c>
      <c r="F244" s="238" t="s">
        <v>771</v>
      </c>
      <c r="G244" s="236"/>
      <c r="H244" s="239">
        <v>6.0259999999999998</v>
      </c>
      <c r="I244" s="236"/>
      <c r="J244" s="236"/>
      <c r="K244" s="236"/>
      <c r="L244" s="240"/>
      <c r="M244" s="241"/>
      <c r="N244" s="242"/>
      <c r="O244" s="242"/>
      <c r="P244" s="242"/>
      <c r="Q244" s="242"/>
      <c r="R244" s="242"/>
      <c r="S244" s="242"/>
      <c r="T244" s="24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4" t="s">
        <v>141</v>
      </c>
      <c r="AU244" s="244" t="s">
        <v>83</v>
      </c>
      <c r="AV244" s="14" t="s">
        <v>83</v>
      </c>
      <c r="AW244" s="14" t="s">
        <v>29</v>
      </c>
      <c r="AX244" s="14" t="s">
        <v>73</v>
      </c>
      <c r="AY244" s="244" t="s">
        <v>133</v>
      </c>
    </row>
    <row r="245" s="15" customFormat="1">
      <c r="A245" s="15"/>
      <c r="B245" s="245"/>
      <c r="C245" s="246"/>
      <c r="D245" s="227" t="s">
        <v>141</v>
      </c>
      <c r="E245" s="247" t="s">
        <v>1</v>
      </c>
      <c r="F245" s="248" t="s">
        <v>146</v>
      </c>
      <c r="G245" s="246"/>
      <c r="H245" s="249">
        <v>6.0259999999999998</v>
      </c>
      <c r="I245" s="246"/>
      <c r="J245" s="246"/>
      <c r="K245" s="246"/>
      <c r="L245" s="250"/>
      <c r="M245" s="251"/>
      <c r="N245" s="252"/>
      <c r="O245" s="252"/>
      <c r="P245" s="252"/>
      <c r="Q245" s="252"/>
      <c r="R245" s="252"/>
      <c r="S245" s="252"/>
      <c r="T245" s="253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4" t="s">
        <v>141</v>
      </c>
      <c r="AU245" s="254" t="s">
        <v>83</v>
      </c>
      <c r="AV245" s="15" t="s">
        <v>139</v>
      </c>
      <c r="AW245" s="15" t="s">
        <v>29</v>
      </c>
      <c r="AX245" s="15" t="s">
        <v>81</v>
      </c>
      <c r="AY245" s="254" t="s">
        <v>133</v>
      </c>
    </row>
    <row r="246" s="2" customFormat="1" ht="21.75" customHeight="1">
      <c r="A246" s="33"/>
      <c r="B246" s="34"/>
      <c r="C246" s="212" t="s">
        <v>286</v>
      </c>
      <c r="D246" s="212" t="s">
        <v>135</v>
      </c>
      <c r="E246" s="213" t="s">
        <v>772</v>
      </c>
      <c r="F246" s="214" t="s">
        <v>773</v>
      </c>
      <c r="G246" s="215" t="s">
        <v>231</v>
      </c>
      <c r="H246" s="216">
        <v>6.0259999999999998</v>
      </c>
      <c r="I246" s="217">
        <v>343.80000000000001</v>
      </c>
      <c r="J246" s="217">
        <f>ROUND(I246*H246,2)</f>
        <v>2071.7399999999998</v>
      </c>
      <c r="K246" s="218"/>
      <c r="L246" s="39"/>
      <c r="M246" s="219" t="s">
        <v>1</v>
      </c>
      <c r="N246" s="220" t="s">
        <v>38</v>
      </c>
      <c r="O246" s="221">
        <v>0.5</v>
      </c>
      <c r="P246" s="221">
        <f>O246*H246</f>
        <v>3.0129999999999999</v>
      </c>
      <c r="Q246" s="221">
        <v>0.00014663999999999999</v>
      </c>
      <c r="R246" s="221">
        <f>Q246*H246</f>
        <v>0.0008836526399999999</v>
      </c>
      <c r="S246" s="221">
        <v>0</v>
      </c>
      <c r="T246" s="222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223" t="s">
        <v>228</v>
      </c>
      <c r="AT246" s="223" t="s">
        <v>135</v>
      </c>
      <c r="AU246" s="223" t="s">
        <v>83</v>
      </c>
      <c r="AY246" s="18" t="s">
        <v>133</v>
      </c>
      <c r="BE246" s="224">
        <f>IF(N246="základní",J246,0)</f>
        <v>2071.7399999999998</v>
      </c>
      <c r="BF246" s="224">
        <f>IF(N246="snížená",J246,0)</f>
        <v>0</v>
      </c>
      <c r="BG246" s="224">
        <f>IF(N246="zákl. přenesená",J246,0)</f>
        <v>0</v>
      </c>
      <c r="BH246" s="224">
        <f>IF(N246="sníž. přenesená",J246,0)</f>
        <v>0</v>
      </c>
      <c r="BI246" s="224">
        <f>IF(N246="nulová",J246,0)</f>
        <v>0</v>
      </c>
      <c r="BJ246" s="18" t="s">
        <v>81</v>
      </c>
      <c r="BK246" s="224">
        <f>ROUND(I246*H246,2)</f>
        <v>2071.7399999999998</v>
      </c>
      <c r="BL246" s="18" t="s">
        <v>228</v>
      </c>
      <c r="BM246" s="223" t="s">
        <v>774</v>
      </c>
    </row>
    <row r="247" s="2" customFormat="1" ht="24.15" customHeight="1">
      <c r="A247" s="33"/>
      <c r="B247" s="34"/>
      <c r="C247" s="212" t="s">
        <v>292</v>
      </c>
      <c r="D247" s="212" t="s">
        <v>135</v>
      </c>
      <c r="E247" s="213" t="s">
        <v>775</v>
      </c>
      <c r="F247" s="214" t="s">
        <v>776</v>
      </c>
      <c r="G247" s="215" t="s">
        <v>192</v>
      </c>
      <c r="H247" s="216">
        <v>108.09999999999999</v>
      </c>
      <c r="I247" s="217">
        <v>78.269999999999996</v>
      </c>
      <c r="J247" s="217">
        <f>ROUND(I247*H247,2)</f>
        <v>8460.9899999999998</v>
      </c>
      <c r="K247" s="218"/>
      <c r="L247" s="39"/>
      <c r="M247" s="219" t="s">
        <v>1</v>
      </c>
      <c r="N247" s="220" t="s">
        <v>38</v>
      </c>
      <c r="O247" s="221">
        <v>0.13400000000000001</v>
      </c>
      <c r="P247" s="221">
        <f>O247*H247</f>
        <v>14.4854</v>
      </c>
      <c r="Q247" s="221">
        <v>5.8275E-05</v>
      </c>
      <c r="R247" s="221">
        <f>Q247*H247</f>
        <v>0.0062995274999999998</v>
      </c>
      <c r="S247" s="221">
        <v>0</v>
      </c>
      <c r="T247" s="222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223" t="s">
        <v>228</v>
      </c>
      <c r="AT247" s="223" t="s">
        <v>135</v>
      </c>
      <c r="AU247" s="223" t="s">
        <v>83</v>
      </c>
      <c r="AY247" s="18" t="s">
        <v>133</v>
      </c>
      <c r="BE247" s="224">
        <f>IF(N247="základní",J247,0)</f>
        <v>8460.9899999999998</v>
      </c>
      <c r="BF247" s="224">
        <f>IF(N247="snížená",J247,0)</f>
        <v>0</v>
      </c>
      <c r="BG247" s="224">
        <f>IF(N247="zákl. přenesená",J247,0)</f>
        <v>0</v>
      </c>
      <c r="BH247" s="224">
        <f>IF(N247="sníž. přenesená",J247,0)</f>
        <v>0</v>
      </c>
      <c r="BI247" s="224">
        <f>IF(N247="nulová",J247,0)</f>
        <v>0</v>
      </c>
      <c r="BJ247" s="18" t="s">
        <v>81</v>
      </c>
      <c r="BK247" s="224">
        <f>ROUND(I247*H247,2)</f>
        <v>8460.9899999999998</v>
      </c>
      <c r="BL247" s="18" t="s">
        <v>228</v>
      </c>
      <c r="BM247" s="223" t="s">
        <v>777</v>
      </c>
    </row>
    <row r="248" s="13" customFormat="1">
      <c r="A248" s="13"/>
      <c r="B248" s="225"/>
      <c r="C248" s="226"/>
      <c r="D248" s="227" t="s">
        <v>141</v>
      </c>
      <c r="E248" s="228" t="s">
        <v>1</v>
      </c>
      <c r="F248" s="229" t="s">
        <v>673</v>
      </c>
      <c r="G248" s="226"/>
      <c r="H248" s="228" t="s">
        <v>1</v>
      </c>
      <c r="I248" s="226"/>
      <c r="J248" s="226"/>
      <c r="K248" s="226"/>
      <c r="L248" s="230"/>
      <c r="M248" s="231"/>
      <c r="N248" s="232"/>
      <c r="O248" s="232"/>
      <c r="P248" s="232"/>
      <c r="Q248" s="232"/>
      <c r="R248" s="232"/>
      <c r="S248" s="232"/>
      <c r="T248" s="23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4" t="s">
        <v>141</v>
      </c>
      <c r="AU248" s="234" t="s">
        <v>83</v>
      </c>
      <c r="AV248" s="13" t="s">
        <v>81</v>
      </c>
      <c r="AW248" s="13" t="s">
        <v>29</v>
      </c>
      <c r="AX248" s="13" t="s">
        <v>73</v>
      </c>
      <c r="AY248" s="234" t="s">
        <v>133</v>
      </c>
    </row>
    <row r="249" s="13" customFormat="1">
      <c r="A249" s="13"/>
      <c r="B249" s="225"/>
      <c r="C249" s="226"/>
      <c r="D249" s="227" t="s">
        <v>141</v>
      </c>
      <c r="E249" s="228" t="s">
        <v>1</v>
      </c>
      <c r="F249" s="229" t="s">
        <v>769</v>
      </c>
      <c r="G249" s="226"/>
      <c r="H249" s="228" t="s">
        <v>1</v>
      </c>
      <c r="I249" s="226"/>
      <c r="J249" s="226"/>
      <c r="K249" s="226"/>
      <c r="L249" s="230"/>
      <c r="M249" s="231"/>
      <c r="N249" s="232"/>
      <c r="O249" s="232"/>
      <c r="P249" s="232"/>
      <c r="Q249" s="232"/>
      <c r="R249" s="232"/>
      <c r="S249" s="232"/>
      <c r="T249" s="23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4" t="s">
        <v>141</v>
      </c>
      <c r="AU249" s="234" t="s">
        <v>83</v>
      </c>
      <c r="AV249" s="13" t="s">
        <v>81</v>
      </c>
      <c r="AW249" s="13" t="s">
        <v>29</v>
      </c>
      <c r="AX249" s="13" t="s">
        <v>73</v>
      </c>
      <c r="AY249" s="234" t="s">
        <v>133</v>
      </c>
    </row>
    <row r="250" s="13" customFormat="1">
      <c r="A250" s="13"/>
      <c r="B250" s="225"/>
      <c r="C250" s="226"/>
      <c r="D250" s="227" t="s">
        <v>141</v>
      </c>
      <c r="E250" s="228" t="s">
        <v>1</v>
      </c>
      <c r="F250" s="229" t="s">
        <v>770</v>
      </c>
      <c r="G250" s="226"/>
      <c r="H250" s="228" t="s">
        <v>1</v>
      </c>
      <c r="I250" s="226"/>
      <c r="J250" s="226"/>
      <c r="K250" s="226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141</v>
      </c>
      <c r="AU250" s="234" t="s">
        <v>83</v>
      </c>
      <c r="AV250" s="13" t="s">
        <v>81</v>
      </c>
      <c r="AW250" s="13" t="s">
        <v>29</v>
      </c>
      <c r="AX250" s="13" t="s">
        <v>73</v>
      </c>
      <c r="AY250" s="234" t="s">
        <v>133</v>
      </c>
    </row>
    <row r="251" s="14" customFormat="1">
      <c r="A251" s="14"/>
      <c r="B251" s="235"/>
      <c r="C251" s="236"/>
      <c r="D251" s="227" t="s">
        <v>141</v>
      </c>
      <c r="E251" s="237" t="s">
        <v>1</v>
      </c>
      <c r="F251" s="238" t="s">
        <v>778</v>
      </c>
      <c r="G251" s="236"/>
      <c r="H251" s="239">
        <v>23.812999999999999</v>
      </c>
      <c r="I251" s="236"/>
      <c r="J251" s="236"/>
      <c r="K251" s="236"/>
      <c r="L251" s="240"/>
      <c r="M251" s="241"/>
      <c r="N251" s="242"/>
      <c r="O251" s="242"/>
      <c r="P251" s="242"/>
      <c r="Q251" s="242"/>
      <c r="R251" s="242"/>
      <c r="S251" s="242"/>
      <c r="T251" s="243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4" t="s">
        <v>141</v>
      </c>
      <c r="AU251" s="244" t="s">
        <v>83</v>
      </c>
      <c r="AV251" s="14" t="s">
        <v>83</v>
      </c>
      <c r="AW251" s="14" t="s">
        <v>29</v>
      </c>
      <c r="AX251" s="14" t="s">
        <v>73</v>
      </c>
      <c r="AY251" s="244" t="s">
        <v>133</v>
      </c>
    </row>
    <row r="252" s="14" customFormat="1">
      <c r="A252" s="14"/>
      <c r="B252" s="235"/>
      <c r="C252" s="236"/>
      <c r="D252" s="227" t="s">
        <v>141</v>
      </c>
      <c r="E252" s="237" t="s">
        <v>1</v>
      </c>
      <c r="F252" s="238" t="s">
        <v>779</v>
      </c>
      <c r="G252" s="236"/>
      <c r="H252" s="239">
        <v>10.784000000000001</v>
      </c>
      <c r="I252" s="236"/>
      <c r="J252" s="236"/>
      <c r="K252" s="236"/>
      <c r="L252" s="240"/>
      <c r="M252" s="241"/>
      <c r="N252" s="242"/>
      <c r="O252" s="242"/>
      <c r="P252" s="242"/>
      <c r="Q252" s="242"/>
      <c r="R252" s="242"/>
      <c r="S252" s="242"/>
      <c r="T252" s="243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4" t="s">
        <v>141</v>
      </c>
      <c r="AU252" s="244" t="s">
        <v>83</v>
      </c>
      <c r="AV252" s="14" t="s">
        <v>83</v>
      </c>
      <c r="AW252" s="14" t="s">
        <v>29</v>
      </c>
      <c r="AX252" s="14" t="s">
        <v>73</v>
      </c>
      <c r="AY252" s="244" t="s">
        <v>133</v>
      </c>
    </row>
    <row r="253" s="14" customFormat="1">
      <c r="A253" s="14"/>
      <c r="B253" s="235"/>
      <c r="C253" s="236"/>
      <c r="D253" s="227" t="s">
        <v>141</v>
      </c>
      <c r="E253" s="237" t="s">
        <v>1</v>
      </c>
      <c r="F253" s="238" t="s">
        <v>780</v>
      </c>
      <c r="G253" s="236"/>
      <c r="H253" s="239">
        <v>7.9119999999999999</v>
      </c>
      <c r="I253" s="236"/>
      <c r="J253" s="236"/>
      <c r="K253" s="236"/>
      <c r="L253" s="240"/>
      <c r="M253" s="241"/>
      <c r="N253" s="242"/>
      <c r="O253" s="242"/>
      <c r="P253" s="242"/>
      <c r="Q253" s="242"/>
      <c r="R253" s="242"/>
      <c r="S253" s="242"/>
      <c r="T253" s="243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4" t="s">
        <v>141</v>
      </c>
      <c r="AU253" s="244" t="s">
        <v>83</v>
      </c>
      <c r="AV253" s="14" t="s">
        <v>83</v>
      </c>
      <c r="AW253" s="14" t="s">
        <v>29</v>
      </c>
      <c r="AX253" s="14" t="s">
        <v>73</v>
      </c>
      <c r="AY253" s="244" t="s">
        <v>133</v>
      </c>
    </row>
    <row r="254" s="14" customFormat="1">
      <c r="A254" s="14"/>
      <c r="B254" s="235"/>
      <c r="C254" s="236"/>
      <c r="D254" s="227" t="s">
        <v>141</v>
      </c>
      <c r="E254" s="237" t="s">
        <v>1</v>
      </c>
      <c r="F254" s="238" t="s">
        <v>781</v>
      </c>
      <c r="G254" s="236"/>
      <c r="H254" s="239">
        <v>24.768000000000001</v>
      </c>
      <c r="I254" s="236"/>
      <c r="J254" s="236"/>
      <c r="K254" s="236"/>
      <c r="L254" s="240"/>
      <c r="M254" s="241"/>
      <c r="N254" s="242"/>
      <c r="O254" s="242"/>
      <c r="P254" s="242"/>
      <c r="Q254" s="242"/>
      <c r="R254" s="242"/>
      <c r="S254" s="242"/>
      <c r="T254" s="243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4" t="s">
        <v>141</v>
      </c>
      <c r="AU254" s="244" t="s">
        <v>83</v>
      </c>
      <c r="AV254" s="14" t="s">
        <v>83</v>
      </c>
      <c r="AW254" s="14" t="s">
        <v>29</v>
      </c>
      <c r="AX254" s="14" t="s">
        <v>73</v>
      </c>
      <c r="AY254" s="244" t="s">
        <v>133</v>
      </c>
    </row>
    <row r="255" s="13" customFormat="1">
      <c r="A255" s="13"/>
      <c r="B255" s="225"/>
      <c r="C255" s="226"/>
      <c r="D255" s="227" t="s">
        <v>141</v>
      </c>
      <c r="E255" s="228" t="s">
        <v>1</v>
      </c>
      <c r="F255" s="229" t="s">
        <v>782</v>
      </c>
      <c r="G255" s="226"/>
      <c r="H255" s="228" t="s">
        <v>1</v>
      </c>
      <c r="I255" s="226"/>
      <c r="J255" s="226"/>
      <c r="K255" s="226"/>
      <c r="L255" s="230"/>
      <c r="M255" s="231"/>
      <c r="N255" s="232"/>
      <c r="O255" s="232"/>
      <c r="P255" s="232"/>
      <c r="Q255" s="232"/>
      <c r="R255" s="232"/>
      <c r="S255" s="232"/>
      <c r="T255" s="2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141</v>
      </c>
      <c r="AU255" s="234" t="s">
        <v>83</v>
      </c>
      <c r="AV255" s="13" t="s">
        <v>81</v>
      </c>
      <c r="AW255" s="13" t="s">
        <v>29</v>
      </c>
      <c r="AX255" s="13" t="s">
        <v>73</v>
      </c>
      <c r="AY255" s="234" t="s">
        <v>133</v>
      </c>
    </row>
    <row r="256" s="13" customFormat="1">
      <c r="A256" s="13"/>
      <c r="B256" s="225"/>
      <c r="C256" s="226"/>
      <c r="D256" s="227" t="s">
        <v>141</v>
      </c>
      <c r="E256" s="228" t="s">
        <v>1</v>
      </c>
      <c r="F256" s="229" t="s">
        <v>783</v>
      </c>
      <c r="G256" s="226"/>
      <c r="H256" s="228" t="s">
        <v>1</v>
      </c>
      <c r="I256" s="226"/>
      <c r="J256" s="226"/>
      <c r="K256" s="226"/>
      <c r="L256" s="230"/>
      <c r="M256" s="231"/>
      <c r="N256" s="232"/>
      <c r="O256" s="232"/>
      <c r="P256" s="232"/>
      <c r="Q256" s="232"/>
      <c r="R256" s="232"/>
      <c r="S256" s="232"/>
      <c r="T256" s="23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4" t="s">
        <v>141</v>
      </c>
      <c r="AU256" s="234" t="s">
        <v>83</v>
      </c>
      <c r="AV256" s="13" t="s">
        <v>81</v>
      </c>
      <c r="AW256" s="13" t="s">
        <v>29</v>
      </c>
      <c r="AX256" s="13" t="s">
        <v>73</v>
      </c>
      <c r="AY256" s="234" t="s">
        <v>133</v>
      </c>
    </row>
    <row r="257" s="14" customFormat="1">
      <c r="A257" s="14"/>
      <c r="B257" s="235"/>
      <c r="C257" s="236"/>
      <c r="D257" s="227" t="s">
        <v>141</v>
      </c>
      <c r="E257" s="237" t="s">
        <v>1</v>
      </c>
      <c r="F257" s="238" t="s">
        <v>784</v>
      </c>
      <c r="G257" s="236"/>
      <c r="H257" s="239">
        <v>40.823</v>
      </c>
      <c r="I257" s="236"/>
      <c r="J257" s="236"/>
      <c r="K257" s="236"/>
      <c r="L257" s="240"/>
      <c r="M257" s="241"/>
      <c r="N257" s="242"/>
      <c r="O257" s="242"/>
      <c r="P257" s="242"/>
      <c r="Q257" s="242"/>
      <c r="R257" s="242"/>
      <c r="S257" s="242"/>
      <c r="T257" s="243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4" t="s">
        <v>141</v>
      </c>
      <c r="AU257" s="244" t="s">
        <v>83</v>
      </c>
      <c r="AV257" s="14" t="s">
        <v>83</v>
      </c>
      <c r="AW257" s="14" t="s">
        <v>29</v>
      </c>
      <c r="AX257" s="14" t="s">
        <v>73</v>
      </c>
      <c r="AY257" s="244" t="s">
        <v>133</v>
      </c>
    </row>
    <row r="258" s="15" customFormat="1">
      <c r="A258" s="15"/>
      <c r="B258" s="245"/>
      <c r="C258" s="246"/>
      <c r="D258" s="227" t="s">
        <v>141</v>
      </c>
      <c r="E258" s="247" t="s">
        <v>1</v>
      </c>
      <c r="F258" s="248" t="s">
        <v>146</v>
      </c>
      <c r="G258" s="246"/>
      <c r="H258" s="249">
        <v>108.09999999999999</v>
      </c>
      <c r="I258" s="246"/>
      <c r="J258" s="246"/>
      <c r="K258" s="246"/>
      <c r="L258" s="250"/>
      <c r="M258" s="251"/>
      <c r="N258" s="252"/>
      <c r="O258" s="252"/>
      <c r="P258" s="252"/>
      <c r="Q258" s="252"/>
      <c r="R258" s="252"/>
      <c r="S258" s="252"/>
      <c r="T258" s="253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54" t="s">
        <v>141</v>
      </c>
      <c r="AU258" s="254" t="s">
        <v>83</v>
      </c>
      <c r="AV258" s="15" t="s">
        <v>139</v>
      </c>
      <c r="AW258" s="15" t="s">
        <v>29</v>
      </c>
      <c r="AX258" s="15" t="s">
        <v>81</v>
      </c>
      <c r="AY258" s="254" t="s">
        <v>133</v>
      </c>
    </row>
    <row r="259" s="2" customFormat="1" ht="21.75" customHeight="1">
      <c r="A259" s="33"/>
      <c r="B259" s="34"/>
      <c r="C259" s="265" t="s">
        <v>297</v>
      </c>
      <c r="D259" s="265" t="s">
        <v>189</v>
      </c>
      <c r="E259" s="266" t="s">
        <v>785</v>
      </c>
      <c r="F259" s="267" t="s">
        <v>786</v>
      </c>
      <c r="G259" s="268" t="s">
        <v>169</v>
      </c>
      <c r="H259" s="269">
        <v>0.070999999999999994</v>
      </c>
      <c r="I259" s="270">
        <v>41900</v>
      </c>
      <c r="J259" s="270">
        <f>ROUND(I259*H259,2)</f>
        <v>2974.9000000000001</v>
      </c>
      <c r="K259" s="271"/>
      <c r="L259" s="272"/>
      <c r="M259" s="273" t="s">
        <v>1</v>
      </c>
      <c r="N259" s="274" t="s">
        <v>38</v>
      </c>
      <c r="O259" s="221">
        <v>0</v>
      </c>
      <c r="P259" s="221">
        <f>O259*H259</f>
        <v>0</v>
      </c>
      <c r="Q259" s="221">
        <v>1</v>
      </c>
      <c r="R259" s="221">
        <f>Q259*H259</f>
        <v>0.070999999999999994</v>
      </c>
      <c r="S259" s="221">
        <v>0</v>
      </c>
      <c r="T259" s="222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223" t="s">
        <v>339</v>
      </c>
      <c r="AT259" s="223" t="s">
        <v>189</v>
      </c>
      <c r="AU259" s="223" t="s">
        <v>83</v>
      </c>
      <c r="AY259" s="18" t="s">
        <v>133</v>
      </c>
      <c r="BE259" s="224">
        <f>IF(N259="základní",J259,0)</f>
        <v>2974.9000000000001</v>
      </c>
      <c r="BF259" s="224">
        <f>IF(N259="snížená",J259,0)</f>
        <v>0</v>
      </c>
      <c r="BG259" s="224">
        <f>IF(N259="zákl. přenesená",J259,0)</f>
        <v>0</v>
      </c>
      <c r="BH259" s="224">
        <f>IF(N259="sníž. přenesená",J259,0)</f>
        <v>0</v>
      </c>
      <c r="BI259" s="224">
        <f>IF(N259="nulová",J259,0)</f>
        <v>0</v>
      </c>
      <c r="BJ259" s="18" t="s">
        <v>81</v>
      </c>
      <c r="BK259" s="224">
        <f>ROUND(I259*H259,2)</f>
        <v>2974.9000000000001</v>
      </c>
      <c r="BL259" s="18" t="s">
        <v>228</v>
      </c>
      <c r="BM259" s="223" t="s">
        <v>787</v>
      </c>
    </row>
    <row r="260" s="2" customFormat="1">
      <c r="A260" s="33"/>
      <c r="B260" s="34"/>
      <c r="C260" s="35"/>
      <c r="D260" s="227" t="s">
        <v>233</v>
      </c>
      <c r="E260" s="35"/>
      <c r="F260" s="275" t="s">
        <v>788</v>
      </c>
      <c r="G260" s="35"/>
      <c r="H260" s="35"/>
      <c r="I260" s="35"/>
      <c r="J260" s="35"/>
      <c r="K260" s="35"/>
      <c r="L260" s="39"/>
      <c r="M260" s="276"/>
      <c r="N260" s="277"/>
      <c r="O260" s="85"/>
      <c r="P260" s="85"/>
      <c r="Q260" s="85"/>
      <c r="R260" s="85"/>
      <c r="S260" s="85"/>
      <c r="T260" s="86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T260" s="18" t="s">
        <v>233</v>
      </c>
      <c r="AU260" s="18" t="s">
        <v>83</v>
      </c>
    </row>
    <row r="261" s="13" customFormat="1">
      <c r="A261" s="13"/>
      <c r="B261" s="225"/>
      <c r="C261" s="226"/>
      <c r="D261" s="227" t="s">
        <v>141</v>
      </c>
      <c r="E261" s="228" t="s">
        <v>1</v>
      </c>
      <c r="F261" s="229" t="s">
        <v>673</v>
      </c>
      <c r="G261" s="226"/>
      <c r="H261" s="228" t="s">
        <v>1</v>
      </c>
      <c r="I261" s="226"/>
      <c r="J261" s="226"/>
      <c r="K261" s="226"/>
      <c r="L261" s="230"/>
      <c r="M261" s="231"/>
      <c r="N261" s="232"/>
      <c r="O261" s="232"/>
      <c r="P261" s="232"/>
      <c r="Q261" s="232"/>
      <c r="R261" s="232"/>
      <c r="S261" s="232"/>
      <c r="T261" s="23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4" t="s">
        <v>141</v>
      </c>
      <c r="AU261" s="234" t="s">
        <v>83</v>
      </c>
      <c r="AV261" s="13" t="s">
        <v>81</v>
      </c>
      <c r="AW261" s="13" t="s">
        <v>29</v>
      </c>
      <c r="AX261" s="13" t="s">
        <v>73</v>
      </c>
      <c r="AY261" s="234" t="s">
        <v>133</v>
      </c>
    </row>
    <row r="262" s="13" customFormat="1">
      <c r="A262" s="13"/>
      <c r="B262" s="225"/>
      <c r="C262" s="226"/>
      <c r="D262" s="227" t="s">
        <v>141</v>
      </c>
      <c r="E262" s="228" t="s">
        <v>1</v>
      </c>
      <c r="F262" s="229" t="s">
        <v>769</v>
      </c>
      <c r="G262" s="226"/>
      <c r="H262" s="228" t="s">
        <v>1</v>
      </c>
      <c r="I262" s="226"/>
      <c r="J262" s="226"/>
      <c r="K262" s="226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141</v>
      </c>
      <c r="AU262" s="234" t="s">
        <v>83</v>
      </c>
      <c r="AV262" s="13" t="s">
        <v>81</v>
      </c>
      <c r="AW262" s="13" t="s">
        <v>29</v>
      </c>
      <c r="AX262" s="13" t="s">
        <v>73</v>
      </c>
      <c r="AY262" s="234" t="s">
        <v>133</v>
      </c>
    </row>
    <row r="263" s="13" customFormat="1">
      <c r="A263" s="13"/>
      <c r="B263" s="225"/>
      <c r="C263" s="226"/>
      <c r="D263" s="227" t="s">
        <v>141</v>
      </c>
      <c r="E263" s="228" t="s">
        <v>1</v>
      </c>
      <c r="F263" s="229" t="s">
        <v>770</v>
      </c>
      <c r="G263" s="226"/>
      <c r="H263" s="228" t="s">
        <v>1</v>
      </c>
      <c r="I263" s="226"/>
      <c r="J263" s="226"/>
      <c r="K263" s="226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141</v>
      </c>
      <c r="AU263" s="234" t="s">
        <v>83</v>
      </c>
      <c r="AV263" s="13" t="s">
        <v>81</v>
      </c>
      <c r="AW263" s="13" t="s">
        <v>29</v>
      </c>
      <c r="AX263" s="13" t="s">
        <v>73</v>
      </c>
      <c r="AY263" s="234" t="s">
        <v>133</v>
      </c>
    </row>
    <row r="264" s="14" customFormat="1">
      <c r="A264" s="14"/>
      <c r="B264" s="235"/>
      <c r="C264" s="236"/>
      <c r="D264" s="227" t="s">
        <v>141</v>
      </c>
      <c r="E264" s="237" t="s">
        <v>1</v>
      </c>
      <c r="F264" s="238" t="s">
        <v>789</v>
      </c>
      <c r="G264" s="236"/>
      <c r="H264" s="239">
        <v>0.024</v>
      </c>
      <c r="I264" s="236"/>
      <c r="J264" s="236"/>
      <c r="K264" s="236"/>
      <c r="L264" s="240"/>
      <c r="M264" s="241"/>
      <c r="N264" s="242"/>
      <c r="O264" s="242"/>
      <c r="P264" s="242"/>
      <c r="Q264" s="242"/>
      <c r="R264" s="242"/>
      <c r="S264" s="242"/>
      <c r="T264" s="243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4" t="s">
        <v>141</v>
      </c>
      <c r="AU264" s="244" t="s">
        <v>83</v>
      </c>
      <c r="AV264" s="14" t="s">
        <v>83</v>
      </c>
      <c r="AW264" s="14" t="s">
        <v>29</v>
      </c>
      <c r="AX264" s="14" t="s">
        <v>73</v>
      </c>
      <c r="AY264" s="244" t="s">
        <v>133</v>
      </c>
    </row>
    <row r="265" s="14" customFormat="1">
      <c r="A265" s="14"/>
      <c r="B265" s="235"/>
      <c r="C265" s="236"/>
      <c r="D265" s="227" t="s">
        <v>141</v>
      </c>
      <c r="E265" s="237" t="s">
        <v>1</v>
      </c>
      <c r="F265" s="238" t="s">
        <v>790</v>
      </c>
      <c r="G265" s="236"/>
      <c r="H265" s="239">
        <v>0.010999999999999999</v>
      </c>
      <c r="I265" s="236"/>
      <c r="J265" s="236"/>
      <c r="K265" s="236"/>
      <c r="L265" s="240"/>
      <c r="M265" s="241"/>
      <c r="N265" s="242"/>
      <c r="O265" s="242"/>
      <c r="P265" s="242"/>
      <c r="Q265" s="242"/>
      <c r="R265" s="242"/>
      <c r="S265" s="242"/>
      <c r="T265" s="243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4" t="s">
        <v>141</v>
      </c>
      <c r="AU265" s="244" t="s">
        <v>83</v>
      </c>
      <c r="AV265" s="14" t="s">
        <v>83</v>
      </c>
      <c r="AW265" s="14" t="s">
        <v>29</v>
      </c>
      <c r="AX265" s="14" t="s">
        <v>73</v>
      </c>
      <c r="AY265" s="244" t="s">
        <v>133</v>
      </c>
    </row>
    <row r="266" s="14" customFormat="1">
      <c r="A266" s="14"/>
      <c r="B266" s="235"/>
      <c r="C266" s="236"/>
      <c r="D266" s="227" t="s">
        <v>141</v>
      </c>
      <c r="E266" s="237" t="s">
        <v>1</v>
      </c>
      <c r="F266" s="238" t="s">
        <v>791</v>
      </c>
      <c r="G266" s="236"/>
      <c r="H266" s="239">
        <v>0.0080000000000000002</v>
      </c>
      <c r="I266" s="236"/>
      <c r="J266" s="236"/>
      <c r="K266" s="236"/>
      <c r="L266" s="240"/>
      <c r="M266" s="241"/>
      <c r="N266" s="242"/>
      <c r="O266" s="242"/>
      <c r="P266" s="242"/>
      <c r="Q266" s="242"/>
      <c r="R266" s="242"/>
      <c r="S266" s="242"/>
      <c r="T266" s="243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4" t="s">
        <v>141</v>
      </c>
      <c r="AU266" s="244" t="s">
        <v>83</v>
      </c>
      <c r="AV266" s="14" t="s">
        <v>83</v>
      </c>
      <c r="AW266" s="14" t="s">
        <v>29</v>
      </c>
      <c r="AX266" s="14" t="s">
        <v>73</v>
      </c>
      <c r="AY266" s="244" t="s">
        <v>133</v>
      </c>
    </row>
    <row r="267" s="14" customFormat="1">
      <c r="A267" s="14"/>
      <c r="B267" s="235"/>
      <c r="C267" s="236"/>
      <c r="D267" s="227" t="s">
        <v>141</v>
      </c>
      <c r="E267" s="237" t="s">
        <v>1</v>
      </c>
      <c r="F267" s="238" t="s">
        <v>792</v>
      </c>
      <c r="G267" s="236"/>
      <c r="H267" s="239">
        <v>0.025000000000000001</v>
      </c>
      <c r="I267" s="236"/>
      <c r="J267" s="236"/>
      <c r="K267" s="236"/>
      <c r="L267" s="240"/>
      <c r="M267" s="241"/>
      <c r="N267" s="242"/>
      <c r="O267" s="242"/>
      <c r="P267" s="242"/>
      <c r="Q267" s="242"/>
      <c r="R267" s="242"/>
      <c r="S267" s="242"/>
      <c r="T267" s="243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4" t="s">
        <v>141</v>
      </c>
      <c r="AU267" s="244" t="s">
        <v>83</v>
      </c>
      <c r="AV267" s="14" t="s">
        <v>83</v>
      </c>
      <c r="AW267" s="14" t="s">
        <v>29</v>
      </c>
      <c r="AX267" s="14" t="s">
        <v>73</v>
      </c>
      <c r="AY267" s="244" t="s">
        <v>133</v>
      </c>
    </row>
    <row r="268" s="15" customFormat="1">
      <c r="A268" s="15"/>
      <c r="B268" s="245"/>
      <c r="C268" s="246"/>
      <c r="D268" s="227" t="s">
        <v>141</v>
      </c>
      <c r="E268" s="247" t="s">
        <v>1</v>
      </c>
      <c r="F268" s="248" t="s">
        <v>146</v>
      </c>
      <c r="G268" s="246"/>
      <c r="H268" s="249">
        <v>0.068000000000000005</v>
      </c>
      <c r="I268" s="246"/>
      <c r="J268" s="246"/>
      <c r="K268" s="246"/>
      <c r="L268" s="250"/>
      <c r="M268" s="251"/>
      <c r="N268" s="252"/>
      <c r="O268" s="252"/>
      <c r="P268" s="252"/>
      <c r="Q268" s="252"/>
      <c r="R268" s="252"/>
      <c r="S268" s="252"/>
      <c r="T268" s="253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54" t="s">
        <v>141</v>
      </c>
      <c r="AU268" s="254" t="s">
        <v>83</v>
      </c>
      <c r="AV268" s="15" t="s">
        <v>139</v>
      </c>
      <c r="AW268" s="15" t="s">
        <v>29</v>
      </c>
      <c r="AX268" s="15" t="s">
        <v>81</v>
      </c>
      <c r="AY268" s="254" t="s">
        <v>133</v>
      </c>
    </row>
    <row r="269" s="14" customFormat="1">
      <c r="A269" s="14"/>
      <c r="B269" s="235"/>
      <c r="C269" s="236"/>
      <c r="D269" s="227" t="s">
        <v>141</v>
      </c>
      <c r="E269" s="236"/>
      <c r="F269" s="238" t="s">
        <v>793</v>
      </c>
      <c r="G269" s="236"/>
      <c r="H269" s="239">
        <v>0.070999999999999994</v>
      </c>
      <c r="I269" s="236"/>
      <c r="J269" s="236"/>
      <c r="K269" s="236"/>
      <c r="L269" s="240"/>
      <c r="M269" s="241"/>
      <c r="N269" s="242"/>
      <c r="O269" s="242"/>
      <c r="P269" s="242"/>
      <c r="Q269" s="242"/>
      <c r="R269" s="242"/>
      <c r="S269" s="242"/>
      <c r="T269" s="243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4" t="s">
        <v>141</v>
      </c>
      <c r="AU269" s="244" t="s">
        <v>83</v>
      </c>
      <c r="AV269" s="14" t="s">
        <v>83</v>
      </c>
      <c r="AW269" s="14" t="s">
        <v>4</v>
      </c>
      <c r="AX269" s="14" t="s">
        <v>81</v>
      </c>
      <c r="AY269" s="244" t="s">
        <v>133</v>
      </c>
    </row>
    <row r="270" s="2" customFormat="1" ht="21.75" customHeight="1">
      <c r="A270" s="33"/>
      <c r="B270" s="34"/>
      <c r="C270" s="265" t="s">
        <v>302</v>
      </c>
      <c r="D270" s="265" t="s">
        <v>189</v>
      </c>
      <c r="E270" s="266" t="s">
        <v>794</v>
      </c>
      <c r="F270" s="267" t="s">
        <v>795</v>
      </c>
      <c r="G270" s="268" t="s">
        <v>231</v>
      </c>
      <c r="H270" s="269">
        <v>4</v>
      </c>
      <c r="I270" s="270">
        <v>250</v>
      </c>
      <c r="J270" s="270">
        <f>ROUND(I270*H270,2)</f>
        <v>1000</v>
      </c>
      <c r="K270" s="271"/>
      <c r="L270" s="272"/>
      <c r="M270" s="273" t="s">
        <v>1</v>
      </c>
      <c r="N270" s="274" t="s">
        <v>38</v>
      </c>
      <c r="O270" s="221">
        <v>0</v>
      </c>
      <c r="P270" s="221">
        <f>O270*H270</f>
        <v>0</v>
      </c>
      <c r="Q270" s="221">
        <v>1</v>
      </c>
      <c r="R270" s="221">
        <f>Q270*H270</f>
        <v>4</v>
      </c>
      <c r="S270" s="221">
        <v>0</v>
      </c>
      <c r="T270" s="222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223" t="s">
        <v>339</v>
      </c>
      <c r="AT270" s="223" t="s">
        <v>189</v>
      </c>
      <c r="AU270" s="223" t="s">
        <v>83</v>
      </c>
      <c r="AY270" s="18" t="s">
        <v>133</v>
      </c>
      <c r="BE270" s="224">
        <f>IF(N270="základní",J270,0)</f>
        <v>1000</v>
      </c>
      <c r="BF270" s="224">
        <f>IF(N270="snížená",J270,0)</f>
        <v>0</v>
      </c>
      <c r="BG270" s="224">
        <f>IF(N270="zákl. přenesená",J270,0)</f>
        <v>0</v>
      </c>
      <c r="BH270" s="224">
        <f>IF(N270="sníž. přenesená",J270,0)</f>
        <v>0</v>
      </c>
      <c r="BI270" s="224">
        <f>IF(N270="nulová",J270,0)</f>
        <v>0</v>
      </c>
      <c r="BJ270" s="18" t="s">
        <v>81</v>
      </c>
      <c r="BK270" s="224">
        <f>ROUND(I270*H270,2)</f>
        <v>1000</v>
      </c>
      <c r="BL270" s="18" t="s">
        <v>228</v>
      </c>
      <c r="BM270" s="223" t="s">
        <v>796</v>
      </c>
    </row>
    <row r="271" s="2" customFormat="1">
      <c r="A271" s="33"/>
      <c r="B271" s="34"/>
      <c r="C271" s="35"/>
      <c r="D271" s="227" t="s">
        <v>233</v>
      </c>
      <c r="E271" s="35"/>
      <c r="F271" s="275" t="s">
        <v>788</v>
      </c>
      <c r="G271" s="35"/>
      <c r="H271" s="35"/>
      <c r="I271" s="35"/>
      <c r="J271" s="35"/>
      <c r="K271" s="35"/>
      <c r="L271" s="39"/>
      <c r="M271" s="276"/>
      <c r="N271" s="277"/>
      <c r="O271" s="85"/>
      <c r="P271" s="85"/>
      <c r="Q271" s="85"/>
      <c r="R271" s="85"/>
      <c r="S271" s="85"/>
      <c r="T271" s="86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T271" s="18" t="s">
        <v>233</v>
      </c>
      <c r="AU271" s="18" t="s">
        <v>83</v>
      </c>
    </row>
    <row r="272" s="13" customFormat="1">
      <c r="A272" s="13"/>
      <c r="B272" s="225"/>
      <c r="C272" s="226"/>
      <c r="D272" s="227" t="s">
        <v>141</v>
      </c>
      <c r="E272" s="228" t="s">
        <v>1</v>
      </c>
      <c r="F272" s="229" t="s">
        <v>673</v>
      </c>
      <c r="G272" s="226"/>
      <c r="H272" s="228" t="s">
        <v>1</v>
      </c>
      <c r="I272" s="226"/>
      <c r="J272" s="226"/>
      <c r="K272" s="226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141</v>
      </c>
      <c r="AU272" s="234" t="s">
        <v>83</v>
      </c>
      <c r="AV272" s="13" t="s">
        <v>81</v>
      </c>
      <c r="AW272" s="13" t="s">
        <v>29</v>
      </c>
      <c r="AX272" s="13" t="s">
        <v>73</v>
      </c>
      <c r="AY272" s="234" t="s">
        <v>133</v>
      </c>
    </row>
    <row r="273" s="13" customFormat="1">
      <c r="A273" s="13"/>
      <c r="B273" s="225"/>
      <c r="C273" s="226"/>
      <c r="D273" s="227" t="s">
        <v>141</v>
      </c>
      <c r="E273" s="228" t="s">
        <v>1</v>
      </c>
      <c r="F273" s="229" t="s">
        <v>769</v>
      </c>
      <c r="G273" s="226"/>
      <c r="H273" s="228" t="s">
        <v>1</v>
      </c>
      <c r="I273" s="226"/>
      <c r="J273" s="226"/>
      <c r="K273" s="226"/>
      <c r="L273" s="230"/>
      <c r="M273" s="231"/>
      <c r="N273" s="232"/>
      <c r="O273" s="232"/>
      <c r="P273" s="232"/>
      <c r="Q273" s="232"/>
      <c r="R273" s="232"/>
      <c r="S273" s="232"/>
      <c r="T273" s="23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141</v>
      </c>
      <c r="AU273" s="234" t="s">
        <v>83</v>
      </c>
      <c r="AV273" s="13" t="s">
        <v>81</v>
      </c>
      <c r="AW273" s="13" t="s">
        <v>29</v>
      </c>
      <c r="AX273" s="13" t="s">
        <v>73</v>
      </c>
      <c r="AY273" s="234" t="s">
        <v>133</v>
      </c>
    </row>
    <row r="274" s="13" customFormat="1">
      <c r="A274" s="13"/>
      <c r="B274" s="225"/>
      <c r="C274" s="226"/>
      <c r="D274" s="227" t="s">
        <v>141</v>
      </c>
      <c r="E274" s="228" t="s">
        <v>1</v>
      </c>
      <c r="F274" s="229" t="s">
        <v>797</v>
      </c>
      <c r="G274" s="226"/>
      <c r="H274" s="228" t="s">
        <v>1</v>
      </c>
      <c r="I274" s="226"/>
      <c r="J274" s="226"/>
      <c r="K274" s="226"/>
      <c r="L274" s="230"/>
      <c r="M274" s="231"/>
      <c r="N274" s="232"/>
      <c r="O274" s="232"/>
      <c r="P274" s="232"/>
      <c r="Q274" s="232"/>
      <c r="R274" s="232"/>
      <c r="S274" s="232"/>
      <c r="T274" s="23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4" t="s">
        <v>141</v>
      </c>
      <c r="AU274" s="234" t="s">
        <v>83</v>
      </c>
      <c r="AV274" s="13" t="s">
        <v>81</v>
      </c>
      <c r="AW274" s="13" t="s">
        <v>29</v>
      </c>
      <c r="AX274" s="13" t="s">
        <v>73</v>
      </c>
      <c r="AY274" s="234" t="s">
        <v>133</v>
      </c>
    </row>
    <row r="275" s="14" customFormat="1">
      <c r="A275" s="14"/>
      <c r="B275" s="235"/>
      <c r="C275" s="236"/>
      <c r="D275" s="227" t="s">
        <v>141</v>
      </c>
      <c r="E275" s="237" t="s">
        <v>1</v>
      </c>
      <c r="F275" s="238" t="s">
        <v>139</v>
      </c>
      <c r="G275" s="236"/>
      <c r="H275" s="239">
        <v>4</v>
      </c>
      <c r="I275" s="236"/>
      <c r="J275" s="236"/>
      <c r="K275" s="236"/>
      <c r="L275" s="240"/>
      <c r="M275" s="241"/>
      <c r="N275" s="242"/>
      <c r="O275" s="242"/>
      <c r="P275" s="242"/>
      <c r="Q275" s="242"/>
      <c r="R275" s="242"/>
      <c r="S275" s="242"/>
      <c r="T275" s="243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4" t="s">
        <v>141</v>
      </c>
      <c r="AU275" s="244" t="s">
        <v>83</v>
      </c>
      <c r="AV275" s="14" t="s">
        <v>83</v>
      </c>
      <c r="AW275" s="14" t="s">
        <v>29</v>
      </c>
      <c r="AX275" s="14" t="s">
        <v>73</v>
      </c>
      <c r="AY275" s="244" t="s">
        <v>133</v>
      </c>
    </row>
    <row r="276" s="15" customFormat="1">
      <c r="A276" s="15"/>
      <c r="B276" s="245"/>
      <c r="C276" s="246"/>
      <c r="D276" s="227" t="s">
        <v>141</v>
      </c>
      <c r="E276" s="247" t="s">
        <v>1</v>
      </c>
      <c r="F276" s="248" t="s">
        <v>146</v>
      </c>
      <c r="G276" s="246"/>
      <c r="H276" s="249">
        <v>4</v>
      </c>
      <c r="I276" s="246"/>
      <c r="J276" s="246"/>
      <c r="K276" s="246"/>
      <c r="L276" s="250"/>
      <c r="M276" s="251"/>
      <c r="N276" s="252"/>
      <c r="O276" s="252"/>
      <c r="P276" s="252"/>
      <c r="Q276" s="252"/>
      <c r="R276" s="252"/>
      <c r="S276" s="252"/>
      <c r="T276" s="253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54" t="s">
        <v>141</v>
      </c>
      <c r="AU276" s="254" t="s">
        <v>83</v>
      </c>
      <c r="AV276" s="15" t="s">
        <v>139</v>
      </c>
      <c r="AW276" s="15" t="s">
        <v>29</v>
      </c>
      <c r="AX276" s="15" t="s">
        <v>81</v>
      </c>
      <c r="AY276" s="254" t="s">
        <v>133</v>
      </c>
    </row>
    <row r="277" s="2" customFormat="1" ht="24.15" customHeight="1">
      <c r="A277" s="33"/>
      <c r="B277" s="34"/>
      <c r="C277" s="265" t="s">
        <v>306</v>
      </c>
      <c r="D277" s="265" t="s">
        <v>189</v>
      </c>
      <c r="E277" s="266" t="s">
        <v>798</v>
      </c>
      <c r="F277" s="267" t="s">
        <v>799</v>
      </c>
      <c r="G277" s="268" t="s">
        <v>361</v>
      </c>
      <c r="H277" s="269">
        <v>7.0750000000000002</v>
      </c>
      <c r="I277" s="270">
        <v>417</v>
      </c>
      <c r="J277" s="270">
        <f>ROUND(I277*H277,2)</f>
        <v>2950.2800000000002</v>
      </c>
      <c r="K277" s="271"/>
      <c r="L277" s="272"/>
      <c r="M277" s="273" t="s">
        <v>1</v>
      </c>
      <c r="N277" s="274" t="s">
        <v>38</v>
      </c>
      <c r="O277" s="221">
        <v>0</v>
      </c>
      <c r="P277" s="221">
        <f>O277*H277</f>
        <v>0</v>
      </c>
      <c r="Q277" s="221">
        <v>0.0056699999999999997</v>
      </c>
      <c r="R277" s="221">
        <f>Q277*H277</f>
        <v>0.040115249999999998</v>
      </c>
      <c r="S277" s="221">
        <v>0</v>
      </c>
      <c r="T277" s="222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223" t="s">
        <v>339</v>
      </c>
      <c r="AT277" s="223" t="s">
        <v>189</v>
      </c>
      <c r="AU277" s="223" t="s">
        <v>83</v>
      </c>
      <c r="AY277" s="18" t="s">
        <v>133</v>
      </c>
      <c r="BE277" s="224">
        <f>IF(N277="základní",J277,0)</f>
        <v>2950.2800000000002</v>
      </c>
      <c r="BF277" s="224">
        <f>IF(N277="snížená",J277,0)</f>
        <v>0</v>
      </c>
      <c r="BG277" s="224">
        <f>IF(N277="zákl. přenesená",J277,0)</f>
        <v>0</v>
      </c>
      <c r="BH277" s="224">
        <f>IF(N277="sníž. přenesená",J277,0)</f>
        <v>0</v>
      </c>
      <c r="BI277" s="224">
        <f>IF(N277="nulová",J277,0)</f>
        <v>0</v>
      </c>
      <c r="BJ277" s="18" t="s">
        <v>81</v>
      </c>
      <c r="BK277" s="224">
        <f>ROUND(I277*H277,2)</f>
        <v>2950.2800000000002</v>
      </c>
      <c r="BL277" s="18" t="s">
        <v>228</v>
      </c>
      <c r="BM277" s="223" t="s">
        <v>800</v>
      </c>
    </row>
    <row r="278" s="13" customFormat="1">
      <c r="A278" s="13"/>
      <c r="B278" s="225"/>
      <c r="C278" s="226"/>
      <c r="D278" s="227" t="s">
        <v>141</v>
      </c>
      <c r="E278" s="228" t="s">
        <v>1</v>
      </c>
      <c r="F278" s="229" t="s">
        <v>673</v>
      </c>
      <c r="G278" s="226"/>
      <c r="H278" s="228" t="s">
        <v>1</v>
      </c>
      <c r="I278" s="226"/>
      <c r="J278" s="226"/>
      <c r="K278" s="226"/>
      <c r="L278" s="230"/>
      <c r="M278" s="231"/>
      <c r="N278" s="232"/>
      <c r="O278" s="232"/>
      <c r="P278" s="232"/>
      <c r="Q278" s="232"/>
      <c r="R278" s="232"/>
      <c r="S278" s="232"/>
      <c r="T278" s="23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4" t="s">
        <v>141</v>
      </c>
      <c r="AU278" s="234" t="s">
        <v>83</v>
      </c>
      <c r="AV278" s="13" t="s">
        <v>81</v>
      </c>
      <c r="AW278" s="13" t="s">
        <v>29</v>
      </c>
      <c r="AX278" s="13" t="s">
        <v>73</v>
      </c>
      <c r="AY278" s="234" t="s">
        <v>133</v>
      </c>
    </row>
    <row r="279" s="13" customFormat="1">
      <c r="A279" s="13"/>
      <c r="B279" s="225"/>
      <c r="C279" s="226"/>
      <c r="D279" s="227" t="s">
        <v>141</v>
      </c>
      <c r="E279" s="228" t="s">
        <v>1</v>
      </c>
      <c r="F279" s="229" t="s">
        <v>769</v>
      </c>
      <c r="G279" s="226"/>
      <c r="H279" s="228" t="s">
        <v>1</v>
      </c>
      <c r="I279" s="226"/>
      <c r="J279" s="226"/>
      <c r="K279" s="226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141</v>
      </c>
      <c r="AU279" s="234" t="s">
        <v>83</v>
      </c>
      <c r="AV279" s="13" t="s">
        <v>81</v>
      </c>
      <c r="AW279" s="13" t="s">
        <v>29</v>
      </c>
      <c r="AX279" s="13" t="s">
        <v>73</v>
      </c>
      <c r="AY279" s="234" t="s">
        <v>133</v>
      </c>
    </row>
    <row r="280" s="13" customFormat="1">
      <c r="A280" s="13"/>
      <c r="B280" s="225"/>
      <c r="C280" s="226"/>
      <c r="D280" s="227" t="s">
        <v>141</v>
      </c>
      <c r="E280" s="228" t="s">
        <v>1</v>
      </c>
      <c r="F280" s="229" t="s">
        <v>782</v>
      </c>
      <c r="G280" s="226"/>
      <c r="H280" s="228" t="s">
        <v>1</v>
      </c>
      <c r="I280" s="226"/>
      <c r="J280" s="226"/>
      <c r="K280" s="226"/>
      <c r="L280" s="230"/>
      <c r="M280" s="231"/>
      <c r="N280" s="232"/>
      <c r="O280" s="232"/>
      <c r="P280" s="232"/>
      <c r="Q280" s="232"/>
      <c r="R280" s="232"/>
      <c r="S280" s="232"/>
      <c r="T280" s="23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4" t="s">
        <v>141</v>
      </c>
      <c r="AU280" s="234" t="s">
        <v>83</v>
      </c>
      <c r="AV280" s="13" t="s">
        <v>81</v>
      </c>
      <c r="AW280" s="13" t="s">
        <v>29</v>
      </c>
      <c r="AX280" s="13" t="s">
        <v>73</v>
      </c>
      <c r="AY280" s="234" t="s">
        <v>133</v>
      </c>
    </row>
    <row r="281" s="13" customFormat="1">
      <c r="A281" s="13"/>
      <c r="B281" s="225"/>
      <c r="C281" s="226"/>
      <c r="D281" s="227" t="s">
        <v>141</v>
      </c>
      <c r="E281" s="228" t="s">
        <v>1</v>
      </c>
      <c r="F281" s="229" t="s">
        <v>783</v>
      </c>
      <c r="G281" s="226"/>
      <c r="H281" s="228" t="s">
        <v>1</v>
      </c>
      <c r="I281" s="226"/>
      <c r="J281" s="226"/>
      <c r="K281" s="226"/>
      <c r="L281" s="230"/>
      <c r="M281" s="231"/>
      <c r="N281" s="232"/>
      <c r="O281" s="232"/>
      <c r="P281" s="232"/>
      <c r="Q281" s="232"/>
      <c r="R281" s="232"/>
      <c r="S281" s="232"/>
      <c r="T281" s="23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4" t="s">
        <v>141</v>
      </c>
      <c r="AU281" s="234" t="s">
        <v>83</v>
      </c>
      <c r="AV281" s="13" t="s">
        <v>81</v>
      </c>
      <c r="AW281" s="13" t="s">
        <v>29</v>
      </c>
      <c r="AX281" s="13" t="s">
        <v>73</v>
      </c>
      <c r="AY281" s="234" t="s">
        <v>133</v>
      </c>
    </row>
    <row r="282" s="14" customFormat="1">
      <c r="A282" s="14"/>
      <c r="B282" s="235"/>
      <c r="C282" s="236"/>
      <c r="D282" s="227" t="s">
        <v>141</v>
      </c>
      <c r="E282" s="237" t="s">
        <v>1</v>
      </c>
      <c r="F282" s="238" t="s">
        <v>801</v>
      </c>
      <c r="G282" s="236"/>
      <c r="H282" s="239">
        <v>7.0750000000000002</v>
      </c>
      <c r="I282" s="236"/>
      <c r="J282" s="236"/>
      <c r="K282" s="236"/>
      <c r="L282" s="240"/>
      <c r="M282" s="241"/>
      <c r="N282" s="242"/>
      <c r="O282" s="242"/>
      <c r="P282" s="242"/>
      <c r="Q282" s="242"/>
      <c r="R282" s="242"/>
      <c r="S282" s="242"/>
      <c r="T282" s="243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4" t="s">
        <v>141</v>
      </c>
      <c r="AU282" s="244" t="s">
        <v>83</v>
      </c>
      <c r="AV282" s="14" t="s">
        <v>83</v>
      </c>
      <c r="AW282" s="14" t="s">
        <v>29</v>
      </c>
      <c r="AX282" s="14" t="s">
        <v>73</v>
      </c>
      <c r="AY282" s="244" t="s">
        <v>133</v>
      </c>
    </row>
    <row r="283" s="15" customFormat="1">
      <c r="A283" s="15"/>
      <c r="B283" s="245"/>
      <c r="C283" s="246"/>
      <c r="D283" s="227" t="s">
        <v>141</v>
      </c>
      <c r="E283" s="247" t="s">
        <v>1</v>
      </c>
      <c r="F283" s="248" t="s">
        <v>146</v>
      </c>
      <c r="G283" s="246"/>
      <c r="H283" s="249">
        <v>7.0750000000000002</v>
      </c>
      <c r="I283" s="246"/>
      <c r="J283" s="246"/>
      <c r="K283" s="246"/>
      <c r="L283" s="250"/>
      <c r="M283" s="251"/>
      <c r="N283" s="252"/>
      <c r="O283" s="252"/>
      <c r="P283" s="252"/>
      <c r="Q283" s="252"/>
      <c r="R283" s="252"/>
      <c r="S283" s="252"/>
      <c r="T283" s="253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54" t="s">
        <v>141</v>
      </c>
      <c r="AU283" s="254" t="s">
        <v>83</v>
      </c>
      <c r="AV283" s="15" t="s">
        <v>139</v>
      </c>
      <c r="AW283" s="15" t="s">
        <v>29</v>
      </c>
      <c r="AX283" s="15" t="s">
        <v>81</v>
      </c>
      <c r="AY283" s="254" t="s">
        <v>133</v>
      </c>
    </row>
    <row r="284" s="2" customFormat="1" ht="24.15" customHeight="1">
      <c r="A284" s="33"/>
      <c r="B284" s="34"/>
      <c r="C284" s="212" t="s">
        <v>325</v>
      </c>
      <c r="D284" s="212" t="s">
        <v>135</v>
      </c>
      <c r="E284" s="213" t="s">
        <v>802</v>
      </c>
      <c r="F284" s="214" t="s">
        <v>803</v>
      </c>
      <c r="G284" s="215" t="s">
        <v>192</v>
      </c>
      <c r="H284" s="216">
        <v>108.09999999999999</v>
      </c>
      <c r="I284" s="217">
        <v>50</v>
      </c>
      <c r="J284" s="217">
        <f>ROUND(I284*H284,2)</f>
        <v>5405</v>
      </c>
      <c r="K284" s="218"/>
      <c r="L284" s="39"/>
      <c r="M284" s="219" t="s">
        <v>1</v>
      </c>
      <c r="N284" s="220" t="s">
        <v>38</v>
      </c>
      <c r="O284" s="221">
        <v>0.13400000000000001</v>
      </c>
      <c r="P284" s="221">
        <f>O284*H284</f>
        <v>14.4854</v>
      </c>
      <c r="Q284" s="221">
        <v>6.0000000000000002E-05</v>
      </c>
      <c r="R284" s="221">
        <f>Q284*H284</f>
        <v>0.0064859999999999996</v>
      </c>
      <c r="S284" s="221">
        <v>0</v>
      </c>
      <c r="T284" s="222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223" t="s">
        <v>228</v>
      </c>
      <c r="AT284" s="223" t="s">
        <v>135</v>
      </c>
      <c r="AU284" s="223" t="s">
        <v>83</v>
      </c>
      <c r="AY284" s="18" t="s">
        <v>133</v>
      </c>
      <c r="BE284" s="224">
        <f>IF(N284="základní",J284,0)</f>
        <v>5405</v>
      </c>
      <c r="BF284" s="224">
        <f>IF(N284="snížená",J284,0)</f>
        <v>0</v>
      </c>
      <c r="BG284" s="224">
        <f>IF(N284="zákl. přenesená",J284,0)</f>
        <v>0</v>
      </c>
      <c r="BH284" s="224">
        <f>IF(N284="sníž. přenesená",J284,0)</f>
        <v>0</v>
      </c>
      <c r="BI284" s="224">
        <f>IF(N284="nulová",J284,0)</f>
        <v>0</v>
      </c>
      <c r="BJ284" s="18" t="s">
        <v>81</v>
      </c>
      <c r="BK284" s="224">
        <f>ROUND(I284*H284,2)</f>
        <v>5405</v>
      </c>
      <c r="BL284" s="18" t="s">
        <v>228</v>
      </c>
      <c r="BM284" s="223" t="s">
        <v>804</v>
      </c>
    </row>
    <row r="285" s="13" customFormat="1">
      <c r="A285" s="13"/>
      <c r="B285" s="225"/>
      <c r="C285" s="226"/>
      <c r="D285" s="227" t="s">
        <v>141</v>
      </c>
      <c r="E285" s="228" t="s">
        <v>1</v>
      </c>
      <c r="F285" s="229" t="s">
        <v>673</v>
      </c>
      <c r="G285" s="226"/>
      <c r="H285" s="228" t="s">
        <v>1</v>
      </c>
      <c r="I285" s="226"/>
      <c r="J285" s="226"/>
      <c r="K285" s="226"/>
      <c r="L285" s="230"/>
      <c r="M285" s="231"/>
      <c r="N285" s="232"/>
      <c r="O285" s="232"/>
      <c r="P285" s="232"/>
      <c r="Q285" s="232"/>
      <c r="R285" s="232"/>
      <c r="S285" s="232"/>
      <c r="T285" s="23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141</v>
      </c>
      <c r="AU285" s="234" t="s">
        <v>83</v>
      </c>
      <c r="AV285" s="13" t="s">
        <v>81</v>
      </c>
      <c r="AW285" s="13" t="s">
        <v>29</v>
      </c>
      <c r="AX285" s="13" t="s">
        <v>73</v>
      </c>
      <c r="AY285" s="234" t="s">
        <v>133</v>
      </c>
    </row>
    <row r="286" s="13" customFormat="1">
      <c r="A286" s="13"/>
      <c r="B286" s="225"/>
      <c r="C286" s="226"/>
      <c r="D286" s="227" t="s">
        <v>141</v>
      </c>
      <c r="E286" s="228" t="s">
        <v>1</v>
      </c>
      <c r="F286" s="229" t="s">
        <v>769</v>
      </c>
      <c r="G286" s="226"/>
      <c r="H286" s="228" t="s">
        <v>1</v>
      </c>
      <c r="I286" s="226"/>
      <c r="J286" s="226"/>
      <c r="K286" s="226"/>
      <c r="L286" s="230"/>
      <c r="M286" s="231"/>
      <c r="N286" s="232"/>
      <c r="O286" s="232"/>
      <c r="P286" s="232"/>
      <c r="Q286" s="232"/>
      <c r="R286" s="232"/>
      <c r="S286" s="232"/>
      <c r="T286" s="23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4" t="s">
        <v>141</v>
      </c>
      <c r="AU286" s="234" t="s">
        <v>83</v>
      </c>
      <c r="AV286" s="13" t="s">
        <v>81</v>
      </c>
      <c r="AW286" s="13" t="s">
        <v>29</v>
      </c>
      <c r="AX286" s="13" t="s">
        <v>73</v>
      </c>
      <c r="AY286" s="234" t="s">
        <v>133</v>
      </c>
    </row>
    <row r="287" s="13" customFormat="1">
      <c r="A287" s="13"/>
      <c r="B287" s="225"/>
      <c r="C287" s="226"/>
      <c r="D287" s="227" t="s">
        <v>141</v>
      </c>
      <c r="E287" s="228" t="s">
        <v>1</v>
      </c>
      <c r="F287" s="229" t="s">
        <v>770</v>
      </c>
      <c r="G287" s="226"/>
      <c r="H287" s="228" t="s">
        <v>1</v>
      </c>
      <c r="I287" s="226"/>
      <c r="J287" s="226"/>
      <c r="K287" s="226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141</v>
      </c>
      <c r="AU287" s="234" t="s">
        <v>83</v>
      </c>
      <c r="AV287" s="13" t="s">
        <v>81</v>
      </c>
      <c r="AW287" s="13" t="s">
        <v>29</v>
      </c>
      <c r="AX287" s="13" t="s">
        <v>73</v>
      </c>
      <c r="AY287" s="234" t="s">
        <v>133</v>
      </c>
    </row>
    <row r="288" s="14" customFormat="1">
      <c r="A288" s="14"/>
      <c r="B288" s="235"/>
      <c r="C288" s="236"/>
      <c r="D288" s="227" t="s">
        <v>141</v>
      </c>
      <c r="E288" s="237" t="s">
        <v>1</v>
      </c>
      <c r="F288" s="238" t="s">
        <v>778</v>
      </c>
      <c r="G288" s="236"/>
      <c r="H288" s="239">
        <v>23.812999999999999</v>
      </c>
      <c r="I288" s="236"/>
      <c r="J288" s="236"/>
      <c r="K288" s="236"/>
      <c r="L288" s="240"/>
      <c r="M288" s="241"/>
      <c r="N288" s="242"/>
      <c r="O288" s="242"/>
      <c r="P288" s="242"/>
      <c r="Q288" s="242"/>
      <c r="R288" s="242"/>
      <c r="S288" s="242"/>
      <c r="T288" s="243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4" t="s">
        <v>141</v>
      </c>
      <c r="AU288" s="244" t="s">
        <v>83</v>
      </c>
      <c r="AV288" s="14" t="s">
        <v>83</v>
      </c>
      <c r="AW288" s="14" t="s">
        <v>29</v>
      </c>
      <c r="AX288" s="14" t="s">
        <v>73</v>
      </c>
      <c r="AY288" s="244" t="s">
        <v>133</v>
      </c>
    </row>
    <row r="289" s="14" customFormat="1">
      <c r="A289" s="14"/>
      <c r="B289" s="235"/>
      <c r="C289" s="236"/>
      <c r="D289" s="227" t="s">
        <v>141</v>
      </c>
      <c r="E289" s="237" t="s">
        <v>1</v>
      </c>
      <c r="F289" s="238" t="s">
        <v>779</v>
      </c>
      <c r="G289" s="236"/>
      <c r="H289" s="239">
        <v>10.784000000000001</v>
      </c>
      <c r="I289" s="236"/>
      <c r="J289" s="236"/>
      <c r="K289" s="236"/>
      <c r="L289" s="240"/>
      <c r="M289" s="241"/>
      <c r="N289" s="242"/>
      <c r="O289" s="242"/>
      <c r="P289" s="242"/>
      <c r="Q289" s="242"/>
      <c r="R289" s="242"/>
      <c r="S289" s="242"/>
      <c r="T289" s="243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4" t="s">
        <v>141</v>
      </c>
      <c r="AU289" s="244" t="s">
        <v>83</v>
      </c>
      <c r="AV289" s="14" t="s">
        <v>83</v>
      </c>
      <c r="AW289" s="14" t="s">
        <v>29</v>
      </c>
      <c r="AX289" s="14" t="s">
        <v>73</v>
      </c>
      <c r="AY289" s="244" t="s">
        <v>133</v>
      </c>
    </row>
    <row r="290" s="14" customFormat="1">
      <c r="A290" s="14"/>
      <c r="B290" s="235"/>
      <c r="C290" s="236"/>
      <c r="D290" s="227" t="s">
        <v>141</v>
      </c>
      <c r="E290" s="237" t="s">
        <v>1</v>
      </c>
      <c r="F290" s="238" t="s">
        <v>780</v>
      </c>
      <c r="G290" s="236"/>
      <c r="H290" s="239">
        <v>7.9119999999999999</v>
      </c>
      <c r="I290" s="236"/>
      <c r="J290" s="236"/>
      <c r="K290" s="236"/>
      <c r="L290" s="240"/>
      <c r="M290" s="241"/>
      <c r="N290" s="242"/>
      <c r="O290" s="242"/>
      <c r="P290" s="242"/>
      <c r="Q290" s="242"/>
      <c r="R290" s="242"/>
      <c r="S290" s="242"/>
      <c r="T290" s="243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4" t="s">
        <v>141</v>
      </c>
      <c r="AU290" s="244" t="s">
        <v>83</v>
      </c>
      <c r="AV290" s="14" t="s">
        <v>83</v>
      </c>
      <c r="AW290" s="14" t="s">
        <v>29</v>
      </c>
      <c r="AX290" s="14" t="s">
        <v>73</v>
      </c>
      <c r="AY290" s="244" t="s">
        <v>133</v>
      </c>
    </row>
    <row r="291" s="14" customFormat="1">
      <c r="A291" s="14"/>
      <c r="B291" s="235"/>
      <c r="C291" s="236"/>
      <c r="D291" s="227" t="s">
        <v>141</v>
      </c>
      <c r="E291" s="237" t="s">
        <v>1</v>
      </c>
      <c r="F291" s="238" t="s">
        <v>781</v>
      </c>
      <c r="G291" s="236"/>
      <c r="H291" s="239">
        <v>24.768000000000001</v>
      </c>
      <c r="I291" s="236"/>
      <c r="J291" s="236"/>
      <c r="K291" s="236"/>
      <c r="L291" s="240"/>
      <c r="M291" s="241"/>
      <c r="N291" s="242"/>
      <c r="O291" s="242"/>
      <c r="P291" s="242"/>
      <c r="Q291" s="242"/>
      <c r="R291" s="242"/>
      <c r="S291" s="242"/>
      <c r="T291" s="243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4" t="s">
        <v>141</v>
      </c>
      <c r="AU291" s="244" t="s">
        <v>83</v>
      </c>
      <c r="AV291" s="14" t="s">
        <v>83</v>
      </c>
      <c r="AW291" s="14" t="s">
        <v>29</v>
      </c>
      <c r="AX291" s="14" t="s">
        <v>73</v>
      </c>
      <c r="AY291" s="244" t="s">
        <v>133</v>
      </c>
    </row>
    <row r="292" s="13" customFormat="1">
      <c r="A292" s="13"/>
      <c r="B292" s="225"/>
      <c r="C292" s="226"/>
      <c r="D292" s="227" t="s">
        <v>141</v>
      </c>
      <c r="E292" s="228" t="s">
        <v>1</v>
      </c>
      <c r="F292" s="229" t="s">
        <v>782</v>
      </c>
      <c r="G292" s="226"/>
      <c r="H292" s="228" t="s">
        <v>1</v>
      </c>
      <c r="I292" s="226"/>
      <c r="J292" s="226"/>
      <c r="K292" s="226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141</v>
      </c>
      <c r="AU292" s="234" t="s">
        <v>83</v>
      </c>
      <c r="AV292" s="13" t="s">
        <v>81</v>
      </c>
      <c r="AW292" s="13" t="s">
        <v>29</v>
      </c>
      <c r="AX292" s="13" t="s">
        <v>73</v>
      </c>
      <c r="AY292" s="234" t="s">
        <v>133</v>
      </c>
    </row>
    <row r="293" s="13" customFormat="1">
      <c r="A293" s="13"/>
      <c r="B293" s="225"/>
      <c r="C293" s="226"/>
      <c r="D293" s="227" t="s">
        <v>141</v>
      </c>
      <c r="E293" s="228" t="s">
        <v>1</v>
      </c>
      <c r="F293" s="229" t="s">
        <v>783</v>
      </c>
      <c r="G293" s="226"/>
      <c r="H293" s="228" t="s">
        <v>1</v>
      </c>
      <c r="I293" s="226"/>
      <c r="J293" s="226"/>
      <c r="K293" s="226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141</v>
      </c>
      <c r="AU293" s="234" t="s">
        <v>83</v>
      </c>
      <c r="AV293" s="13" t="s">
        <v>81</v>
      </c>
      <c r="AW293" s="13" t="s">
        <v>29</v>
      </c>
      <c r="AX293" s="13" t="s">
        <v>73</v>
      </c>
      <c r="AY293" s="234" t="s">
        <v>133</v>
      </c>
    </row>
    <row r="294" s="14" customFormat="1">
      <c r="A294" s="14"/>
      <c r="B294" s="235"/>
      <c r="C294" s="236"/>
      <c r="D294" s="227" t="s">
        <v>141</v>
      </c>
      <c r="E294" s="237" t="s">
        <v>1</v>
      </c>
      <c r="F294" s="238" t="s">
        <v>784</v>
      </c>
      <c r="G294" s="236"/>
      <c r="H294" s="239">
        <v>40.823</v>
      </c>
      <c r="I294" s="236"/>
      <c r="J294" s="236"/>
      <c r="K294" s="236"/>
      <c r="L294" s="240"/>
      <c r="M294" s="241"/>
      <c r="N294" s="242"/>
      <c r="O294" s="242"/>
      <c r="P294" s="242"/>
      <c r="Q294" s="242"/>
      <c r="R294" s="242"/>
      <c r="S294" s="242"/>
      <c r="T294" s="243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4" t="s">
        <v>141</v>
      </c>
      <c r="AU294" s="244" t="s">
        <v>83</v>
      </c>
      <c r="AV294" s="14" t="s">
        <v>83</v>
      </c>
      <c r="AW294" s="14" t="s">
        <v>29</v>
      </c>
      <c r="AX294" s="14" t="s">
        <v>73</v>
      </c>
      <c r="AY294" s="244" t="s">
        <v>133</v>
      </c>
    </row>
    <row r="295" s="15" customFormat="1">
      <c r="A295" s="15"/>
      <c r="B295" s="245"/>
      <c r="C295" s="246"/>
      <c r="D295" s="227" t="s">
        <v>141</v>
      </c>
      <c r="E295" s="247" t="s">
        <v>1</v>
      </c>
      <c r="F295" s="248" t="s">
        <v>146</v>
      </c>
      <c r="G295" s="246"/>
      <c r="H295" s="249">
        <v>108.09999999999999</v>
      </c>
      <c r="I295" s="246"/>
      <c r="J295" s="246"/>
      <c r="K295" s="246"/>
      <c r="L295" s="250"/>
      <c r="M295" s="251"/>
      <c r="N295" s="252"/>
      <c r="O295" s="252"/>
      <c r="P295" s="252"/>
      <c r="Q295" s="252"/>
      <c r="R295" s="252"/>
      <c r="S295" s="252"/>
      <c r="T295" s="253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54" t="s">
        <v>141</v>
      </c>
      <c r="AU295" s="254" t="s">
        <v>83</v>
      </c>
      <c r="AV295" s="15" t="s">
        <v>139</v>
      </c>
      <c r="AW295" s="15" t="s">
        <v>29</v>
      </c>
      <c r="AX295" s="15" t="s">
        <v>81</v>
      </c>
      <c r="AY295" s="254" t="s">
        <v>133</v>
      </c>
    </row>
    <row r="296" s="2" customFormat="1" ht="16.5" customHeight="1">
      <c r="A296" s="33"/>
      <c r="B296" s="34"/>
      <c r="C296" s="212" t="s">
        <v>333</v>
      </c>
      <c r="D296" s="212" t="s">
        <v>135</v>
      </c>
      <c r="E296" s="213" t="s">
        <v>805</v>
      </c>
      <c r="F296" s="214" t="s">
        <v>806</v>
      </c>
      <c r="G296" s="215" t="s">
        <v>576</v>
      </c>
      <c r="H296" s="216">
        <v>1</v>
      </c>
      <c r="I296" s="217">
        <v>38500</v>
      </c>
      <c r="J296" s="217">
        <f>ROUND(I296*H296,2)</f>
        <v>38500</v>
      </c>
      <c r="K296" s="218"/>
      <c r="L296" s="39"/>
      <c r="M296" s="219" t="s">
        <v>1</v>
      </c>
      <c r="N296" s="220" t="s">
        <v>38</v>
      </c>
      <c r="O296" s="221">
        <v>0</v>
      </c>
      <c r="P296" s="221">
        <f>O296*H296</f>
        <v>0</v>
      </c>
      <c r="Q296" s="221">
        <v>0</v>
      </c>
      <c r="R296" s="221">
        <f>Q296*H296</f>
        <v>0</v>
      </c>
      <c r="S296" s="221">
        <v>0</v>
      </c>
      <c r="T296" s="222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223" t="s">
        <v>228</v>
      </c>
      <c r="AT296" s="223" t="s">
        <v>135</v>
      </c>
      <c r="AU296" s="223" t="s">
        <v>83</v>
      </c>
      <c r="AY296" s="18" t="s">
        <v>133</v>
      </c>
      <c r="BE296" s="224">
        <f>IF(N296="základní",J296,0)</f>
        <v>38500</v>
      </c>
      <c r="BF296" s="224">
        <f>IF(N296="snížená",J296,0)</f>
        <v>0</v>
      </c>
      <c r="BG296" s="224">
        <f>IF(N296="zákl. přenesená",J296,0)</f>
        <v>0</v>
      </c>
      <c r="BH296" s="224">
        <f>IF(N296="sníž. přenesená",J296,0)</f>
        <v>0</v>
      </c>
      <c r="BI296" s="224">
        <f>IF(N296="nulová",J296,0)</f>
        <v>0</v>
      </c>
      <c r="BJ296" s="18" t="s">
        <v>81</v>
      </c>
      <c r="BK296" s="224">
        <f>ROUND(I296*H296,2)</f>
        <v>38500</v>
      </c>
      <c r="BL296" s="18" t="s">
        <v>228</v>
      </c>
      <c r="BM296" s="223" t="s">
        <v>807</v>
      </c>
    </row>
    <row r="297" s="2" customFormat="1">
      <c r="A297" s="33"/>
      <c r="B297" s="34"/>
      <c r="C297" s="35"/>
      <c r="D297" s="227" t="s">
        <v>233</v>
      </c>
      <c r="E297" s="35"/>
      <c r="F297" s="275" t="s">
        <v>808</v>
      </c>
      <c r="G297" s="35"/>
      <c r="H297" s="35"/>
      <c r="I297" s="35"/>
      <c r="J297" s="35"/>
      <c r="K297" s="35"/>
      <c r="L297" s="39"/>
      <c r="M297" s="276"/>
      <c r="N297" s="277"/>
      <c r="O297" s="85"/>
      <c r="P297" s="85"/>
      <c r="Q297" s="85"/>
      <c r="R297" s="85"/>
      <c r="S297" s="85"/>
      <c r="T297" s="86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T297" s="18" t="s">
        <v>233</v>
      </c>
      <c r="AU297" s="18" t="s">
        <v>83</v>
      </c>
    </row>
    <row r="298" s="13" customFormat="1">
      <c r="A298" s="13"/>
      <c r="B298" s="225"/>
      <c r="C298" s="226"/>
      <c r="D298" s="227" t="s">
        <v>141</v>
      </c>
      <c r="E298" s="228" t="s">
        <v>1</v>
      </c>
      <c r="F298" s="229" t="s">
        <v>673</v>
      </c>
      <c r="G298" s="226"/>
      <c r="H298" s="228" t="s">
        <v>1</v>
      </c>
      <c r="I298" s="226"/>
      <c r="J298" s="226"/>
      <c r="K298" s="226"/>
      <c r="L298" s="230"/>
      <c r="M298" s="231"/>
      <c r="N298" s="232"/>
      <c r="O298" s="232"/>
      <c r="P298" s="232"/>
      <c r="Q298" s="232"/>
      <c r="R298" s="232"/>
      <c r="S298" s="232"/>
      <c r="T298" s="23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4" t="s">
        <v>141</v>
      </c>
      <c r="AU298" s="234" t="s">
        <v>83</v>
      </c>
      <c r="AV298" s="13" t="s">
        <v>81</v>
      </c>
      <c r="AW298" s="13" t="s">
        <v>29</v>
      </c>
      <c r="AX298" s="13" t="s">
        <v>73</v>
      </c>
      <c r="AY298" s="234" t="s">
        <v>133</v>
      </c>
    </row>
    <row r="299" s="13" customFormat="1">
      <c r="A299" s="13"/>
      <c r="B299" s="225"/>
      <c r="C299" s="226"/>
      <c r="D299" s="227" t="s">
        <v>141</v>
      </c>
      <c r="E299" s="228" t="s">
        <v>1</v>
      </c>
      <c r="F299" s="229" t="s">
        <v>809</v>
      </c>
      <c r="G299" s="226"/>
      <c r="H299" s="228" t="s">
        <v>1</v>
      </c>
      <c r="I299" s="226"/>
      <c r="J299" s="226"/>
      <c r="K299" s="226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141</v>
      </c>
      <c r="AU299" s="234" t="s">
        <v>83</v>
      </c>
      <c r="AV299" s="13" t="s">
        <v>81</v>
      </c>
      <c r="AW299" s="13" t="s">
        <v>29</v>
      </c>
      <c r="AX299" s="13" t="s">
        <v>73</v>
      </c>
      <c r="AY299" s="234" t="s">
        <v>133</v>
      </c>
    </row>
    <row r="300" s="13" customFormat="1">
      <c r="A300" s="13"/>
      <c r="B300" s="225"/>
      <c r="C300" s="226"/>
      <c r="D300" s="227" t="s">
        <v>141</v>
      </c>
      <c r="E300" s="228" t="s">
        <v>1</v>
      </c>
      <c r="F300" s="229" t="s">
        <v>720</v>
      </c>
      <c r="G300" s="226"/>
      <c r="H300" s="228" t="s">
        <v>1</v>
      </c>
      <c r="I300" s="226"/>
      <c r="J300" s="226"/>
      <c r="K300" s="226"/>
      <c r="L300" s="230"/>
      <c r="M300" s="231"/>
      <c r="N300" s="232"/>
      <c r="O300" s="232"/>
      <c r="P300" s="232"/>
      <c r="Q300" s="232"/>
      <c r="R300" s="232"/>
      <c r="S300" s="232"/>
      <c r="T300" s="23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4" t="s">
        <v>141</v>
      </c>
      <c r="AU300" s="234" t="s">
        <v>83</v>
      </c>
      <c r="AV300" s="13" t="s">
        <v>81</v>
      </c>
      <c r="AW300" s="13" t="s">
        <v>29</v>
      </c>
      <c r="AX300" s="13" t="s">
        <v>73</v>
      </c>
      <c r="AY300" s="234" t="s">
        <v>133</v>
      </c>
    </row>
    <row r="301" s="13" customFormat="1">
      <c r="A301" s="13"/>
      <c r="B301" s="225"/>
      <c r="C301" s="226"/>
      <c r="D301" s="227" t="s">
        <v>141</v>
      </c>
      <c r="E301" s="228" t="s">
        <v>1</v>
      </c>
      <c r="F301" s="229" t="s">
        <v>521</v>
      </c>
      <c r="G301" s="226"/>
      <c r="H301" s="228" t="s">
        <v>1</v>
      </c>
      <c r="I301" s="226"/>
      <c r="J301" s="226"/>
      <c r="K301" s="226"/>
      <c r="L301" s="230"/>
      <c r="M301" s="231"/>
      <c r="N301" s="232"/>
      <c r="O301" s="232"/>
      <c r="P301" s="232"/>
      <c r="Q301" s="232"/>
      <c r="R301" s="232"/>
      <c r="S301" s="232"/>
      <c r="T301" s="23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4" t="s">
        <v>141</v>
      </c>
      <c r="AU301" s="234" t="s">
        <v>83</v>
      </c>
      <c r="AV301" s="13" t="s">
        <v>81</v>
      </c>
      <c r="AW301" s="13" t="s">
        <v>29</v>
      </c>
      <c r="AX301" s="13" t="s">
        <v>73</v>
      </c>
      <c r="AY301" s="234" t="s">
        <v>133</v>
      </c>
    </row>
    <row r="302" s="14" customFormat="1">
      <c r="A302" s="14"/>
      <c r="B302" s="235"/>
      <c r="C302" s="236"/>
      <c r="D302" s="227" t="s">
        <v>141</v>
      </c>
      <c r="E302" s="237" t="s">
        <v>1</v>
      </c>
      <c r="F302" s="238" t="s">
        <v>81</v>
      </c>
      <c r="G302" s="236"/>
      <c r="H302" s="239">
        <v>1</v>
      </c>
      <c r="I302" s="236"/>
      <c r="J302" s="236"/>
      <c r="K302" s="236"/>
      <c r="L302" s="240"/>
      <c r="M302" s="241"/>
      <c r="N302" s="242"/>
      <c r="O302" s="242"/>
      <c r="P302" s="242"/>
      <c r="Q302" s="242"/>
      <c r="R302" s="242"/>
      <c r="S302" s="242"/>
      <c r="T302" s="243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4" t="s">
        <v>141</v>
      </c>
      <c r="AU302" s="244" t="s">
        <v>83</v>
      </c>
      <c r="AV302" s="14" t="s">
        <v>83</v>
      </c>
      <c r="AW302" s="14" t="s">
        <v>29</v>
      </c>
      <c r="AX302" s="14" t="s">
        <v>73</v>
      </c>
      <c r="AY302" s="244" t="s">
        <v>133</v>
      </c>
    </row>
    <row r="303" s="15" customFormat="1">
      <c r="A303" s="15"/>
      <c r="B303" s="245"/>
      <c r="C303" s="246"/>
      <c r="D303" s="227" t="s">
        <v>141</v>
      </c>
      <c r="E303" s="247" t="s">
        <v>1</v>
      </c>
      <c r="F303" s="248" t="s">
        <v>146</v>
      </c>
      <c r="G303" s="246"/>
      <c r="H303" s="249">
        <v>1</v>
      </c>
      <c r="I303" s="246"/>
      <c r="J303" s="246"/>
      <c r="K303" s="246"/>
      <c r="L303" s="250"/>
      <c r="M303" s="251"/>
      <c r="N303" s="252"/>
      <c r="O303" s="252"/>
      <c r="P303" s="252"/>
      <c r="Q303" s="252"/>
      <c r="R303" s="252"/>
      <c r="S303" s="252"/>
      <c r="T303" s="253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54" t="s">
        <v>141</v>
      </c>
      <c r="AU303" s="254" t="s">
        <v>83</v>
      </c>
      <c r="AV303" s="15" t="s">
        <v>139</v>
      </c>
      <c r="AW303" s="15" t="s">
        <v>29</v>
      </c>
      <c r="AX303" s="15" t="s">
        <v>81</v>
      </c>
      <c r="AY303" s="254" t="s">
        <v>133</v>
      </c>
    </row>
    <row r="304" s="2" customFormat="1" ht="24.15" customHeight="1">
      <c r="A304" s="33"/>
      <c r="B304" s="34"/>
      <c r="C304" s="212" t="s">
        <v>339</v>
      </c>
      <c r="D304" s="212" t="s">
        <v>135</v>
      </c>
      <c r="E304" s="213" t="s">
        <v>810</v>
      </c>
      <c r="F304" s="214" t="s">
        <v>811</v>
      </c>
      <c r="G304" s="215" t="s">
        <v>231</v>
      </c>
      <c r="H304" s="216">
        <v>11</v>
      </c>
      <c r="I304" s="217">
        <v>91.829999999999998</v>
      </c>
      <c r="J304" s="217">
        <f>ROUND(I304*H304,2)</f>
        <v>1010.13</v>
      </c>
      <c r="K304" s="218"/>
      <c r="L304" s="39"/>
      <c r="M304" s="219" t="s">
        <v>1</v>
      </c>
      <c r="N304" s="220" t="s">
        <v>38</v>
      </c>
      <c r="O304" s="221">
        <v>0.13</v>
      </c>
      <c r="P304" s="221">
        <f>O304*H304</f>
        <v>1.4300000000000002</v>
      </c>
      <c r="Q304" s="221">
        <v>2.459E-05</v>
      </c>
      <c r="R304" s="221">
        <f>Q304*H304</f>
        <v>0.00027049000000000002</v>
      </c>
      <c r="S304" s="221">
        <v>0</v>
      </c>
      <c r="T304" s="222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223" t="s">
        <v>139</v>
      </c>
      <c r="AT304" s="223" t="s">
        <v>135</v>
      </c>
      <c r="AU304" s="223" t="s">
        <v>83</v>
      </c>
      <c r="AY304" s="18" t="s">
        <v>133</v>
      </c>
      <c r="BE304" s="224">
        <f>IF(N304="základní",J304,0)</f>
        <v>1010.13</v>
      </c>
      <c r="BF304" s="224">
        <f>IF(N304="snížená",J304,0)</f>
        <v>0</v>
      </c>
      <c r="BG304" s="224">
        <f>IF(N304="zákl. přenesená",J304,0)</f>
        <v>0</v>
      </c>
      <c r="BH304" s="224">
        <f>IF(N304="sníž. přenesená",J304,0)</f>
        <v>0</v>
      </c>
      <c r="BI304" s="224">
        <f>IF(N304="nulová",J304,0)</f>
        <v>0</v>
      </c>
      <c r="BJ304" s="18" t="s">
        <v>81</v>
      </c>
      <c r="BK304" s="224">
        <f>ROUND(I304*H304,2)</f>
        <v>1010.13</v>
      </c>
      <c r="BL304" s="18" t="s">
        <v>139</v>
      </c>
      <c r="BM304" s="223" t="s">
        <v>812</v>
      </c>
    </row>
    <row r="305" s="13" customFormat="1">
      <c r="A305" s="13"/>
      <c r="B305" s="225"/>
      <c r="C305" s="226"/>
      <c r="D305" s="227" t="s">
        <v>141</v>
      </c>
      <c r="E305" s="228" t="s">
        <v>1</v>
      </c>
      <c r="F305" s="229" t="s">
        <v>813</v>
      </c>
      <c r="G305" s="226"/>
      <c r="H305" s="228" t="s">
        <v>1</v>
      </c>
      <c r="I305" s="226"/>
      <c r="J305" s="226"/>
      <c r="K305" s="226"/>
      <c r="L305" s="230"/>
      <c r="M305" s="231"/>
      <c r="N305" s="232"/>
      <c r="O305" s="232"/>
      <c r="P305" s="232"/>
      <c r="Q305" s="232"/>
      <c r="R305" s="232"/>
      <c r="S305" s="232"/>
      <c r="T305" s="23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4" t="s">
        <v>141</v>
      </c>
      <c r="AU305" s="234" t="s">
        <v>83</v>
      </c>
      <c r="AV305" s="13" t="s">
        <v>81</v>
      </c>
      <c r="AW305" s="13" t="s">
        <v>29</v>
      </c>
      <c r="AX305" s="13" t="s">
        <v>73</v>
      </c>
      <c r="AY305" s="234" t="s">
        <v>133</v>
      </c>
    </row>
    <row r="306" s="14" customFormat="1">
      <c r="A306" s="14"/>
      <c r="B306" s="235"/>
      <c r="C306" s="236"/>
      <c r="D306" s="227" t="s">
        <v>141</v>
      </c>
      <c r="E306" s="237" t="s">
        <v>1</v>
      </c>
      <c r="F306" s="238" t="s">
        <v>139</v>
      </c>
      <c r="G306" s="236"/>
      <c r="H306" s="239">
        <v>4</v>
      </c>
      <c r="I306" s="236"/>
      <c r="J306" s="236"/>
      <c r="K306" s="236"/>
      <c r="L306" s="240"/>
      <c r="M306" s="241"/>
      <c r="N306" s="242"/>
      <c r="O306" s="242"/>
      <c r="P306" s="242"/>
      <c r="Q306" s="242"/>
      <c r="R306" s="242"/>
      <c r="S306" s="242"/>
      <c r="T306" s="243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4" t="s">
        <v>141</v>
      </c>
      <c r="AU306" s="244" t="s">
        <v>83</v>
      </c>
      <c r="AV306" s="14" t="s">
        <v>83</v>
      </c>
      <c r="AW306" s="14" t="s">
        <v>29</v>
      </c>
      <c r="AX306" s="14" t="s">
        <v>73</v>
      </c>
      <c r="AY306" s="244" t="s">
        <v>133</v>
      </c>
    </row>
    <row r="307" s="13" customFormat="1">
      <c r="A307" s="13"/>
      <c r="B307" s="225"/>
      <c r="C307" s="226"/>
      <c r="D307" s="227" t="s">
        <v>141</v>
      </c>
      <c r="E307" s="228" t="s">
        <v>1</v>
      </c>
      <c r="F307" s="229" t="s">
        <v>814</v>
      </c>
      <c r="G307" s="226"/>
      <c r="H307" s="228" t="s">
        <v>1</v>
      </c>
      <c r="I307" s="226"/>
      <c r="J307" s="226"/>
      <c r="K307" s="226"/>
      <c r="L307" s="230"/>
      <c r="M307" s="231"/>
      <c r="N307" s="232"/>
      <c r="O307" s="232"/>
      <c r="P307" s="232"/>
      <c r="Q307" s="232"/>
      <c r="R307" s="232"/>
      <c r="S307" s="232"/>
      <c r="T307" s="23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4" t="s">
        <v>141</v>
      </c>
      <c r="AU307" s="234" t="s">
        <v>83</v>
      </c>
      <c r="AV307" s="13" t="s">
        <v>81</v>
      </c>
      <c r="AW307" s="13" t="s">
        <v>29</v>
      </c>
      <c r="AX307" s="13" t="s">
        <v>73</v>
      </c>
      <c r="AY307" s="234" t="s">
        <v>133</v>
      </c>
    </row>
    <row r="308" s="14" customFormat="1">
      <c r="A308" s="14"/>
      <c r="B308" s="235"/>
      <c r="C308" s="236"/>
      <c r="D308" s="227" t="s">
        <v>141</v>
      </c>
      <c r="E308" s="237" t="s">
        <v>1</v>
      </c>
      <c r="F308" s="238" t="s">
        <v>815</v>
      </c>
      <c r="G308" s="236"/>
      <c r="H308" s="239">
        <v>7</v>
      </c>
      <c r="I308" s="236"/>
      <c r="J308" s="236"/>
      <c r="K308" s="236"/>
      <c r="L308" s="240"/>
      <c r="M308" s="241"/>
      <c r="N308" s="242"/>
      <c r="O308" s="242"/>
      <c r="P308" s="242"/>
      <c r="Q308" s="242"/>
      <c r="R308" s="242"/>
      <c r="S308" s="242"/>
      <c r="T308" s="243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4" t="s">
        <v>141</v>
      </c>
      <c r="AU308" s="244" t="s">
        <v>83</v>
      </c>
      <c r="AV308" s="14" t="s">
        <v>83</v>
      </c>
      <c r="AW308" s="14" t="s">
        <v>29</v>
      </c>
      <c r="AX308" s="14" t="s">
        <v>73</v>
      </c>
      <c r="AY308" s="244" t="s">
        <v>133</v>
      </c>
    </row>
    <row r="309" s="15" customFormat="1">
      <c r="A309" s="15"/>
      <c r="B309" s="245"/>
      <c r="C309" s="246"/>
      <c r="D309" s="227" t="s">
        <v>141</v>
      </c>
      <c r="E309" s="247" t="s">
        <v>1</v>
      </c>
      <c r="F309" s="248" t="s">
        <v>146</v>
      </c>
      <c r="G309" s="246"/>
      <c r="H309" s="249">
        <v>11</v>
      </c>
      <c r="I309" s="246"/>
      <c r="J309" s="246"/>
      <c r="K309" s="246"/>
      <c r="L309" s="250"/>
      <c r="M309" s="251"/>
      <c r="N309" s="252"/>
      <c r="O309" s="252"/>
      <c r="P309" s="252"/>
      <c r="Q309" s="252"/>
      <c r="R309" s="252"/>
      <c r="S309" s="252"/>
      <c r="T309" s="253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54" t="s">
        <v>141</v>
      </c>
      <c r="AU309" s="254" t="s">
        <v>83</v>
      </c>
      <c r="AV309" s="15" t="s">
        <v>139</v>
      </c>
      <c r="AW309" s="15" t="s">
        <v>29</v>
      </c>
      <c r="AX309" s="15" t="s">
        <v>81</v>
      </c>
      <c r="AY309" s="254" t="s">
        <v>133</v>
      </c>
    </row>
    <row r="310" s="2" customFormat="1" ht="24.15" customHeight="1">
      <c r="A310" s="33"/>
      <c r="B310" s="34"/>
      <c r="C310" s="212" t="s">
        <v>344</v>
      </c>
      <c r="D310" s="212" t="s">
        <v>135</v>
      </c>
      <c r="E310" s="213" t="s">
        <v>816</v>
      </c>
      <c r="F310" s="214" t="s">
        <v>817</v>
      </c>
      <c r="G310" s="215" t="s">
        <v>169</v>
      </c>
      <c r="H310" s="216">
        <v>4.125</v>
      </c>
      <c r="I310" s="217">
        <v>1397.49</v>
      </c>
      <c r="J310" s="217">
        <f>ROUND(I310*H310,2)</f>
        <v>5764.6499999999996</v>
      </c>
      <c r="K310" s="218"/>
      <c r="L310" s="39"/>
      <c r="M310" s="219" t="s">
        <v>1</v>
      </c>
      <c r="N310" s="220" t="s">
        <v>38</v>
      </c>
      <c r="O310" s="221">
        <v>3.327</v>
      </c>
      <c r="P310" s="221">
        <f>O310*H310</f>
        <v>13.723875</v>
      </c>
      <c r="Q310" s="221">
        <v>0</v>
      </c>
      <c r="R310" s="221">
        <f>Q310*H310</f>
        <v>0</v>
      </c>
      <c r="S310" s="221">
        <v>0</v>
      </c>
      <c r="T310" s="222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223" t="s">
        <v>228</v>
      </c>
      <c r="AT310" s="223" t="s">
        <v>135</v>
      </c>
      <c r="AU310" s="223" t="s">
        <v>83</v>
      </c>
      <c r="AY310" s="18" t="s">
        <v>133</v>
      </c>
      <c r="BE310" s="224">
        <f>IF(N310="základní",J310,0)</f>
        <v>5764.6499999999996</v>
      </c>
      <c r="BF310" s="224">
        <f>IF(N310="snížená",J310,0)</f>
        <v>0</v>
      </c>
      <c r="BG310" s="224">
        <f>IF(N310="zákl. přenesená",J310,0)</f>
        <v>0</v>
      </c>
      <c r="BH310" s="224">
        <f>IF(N310="sníž. přenesená",J310,0)</f>
        <v>0</v>
      </c>
      <c r="BI310" s="224">
        <f>IF(N310="nulová",J310,0)</f>
        <v>0</v>
      </c>
      <c r="BJ310" s="18" t="s">
        <v>81</v>
      </c>
      <c r="BK310" s="224">
        <f>ROUND(I310*H310,2)</f>
        <v>5764.6499999999996</v>
      </c>
      <c r="BL310" s="18" t="s">
        <v>228</v>
      </c>
      <c r="BM310" s="223" t="s">
        <v>818</v>
      </c>
    </row>
    <row r="311" s="2" customFormat="1" ht="24.15" customHeight="1">
      <c r="A311" s="33"/>
      <c r="B311" s="34"/>
      <c r="C311" s="212" t="s">
        <v>348</v>
      </c>
      <c r="D311" s="212" t="s">
        <v>135</v>
      </c>
      <c r="E311" s="213" t="s">
        <v>819</v>
      </c>
      <c r="F311" s="214" t="s">
        <v>820</v>
      </c>
      <c r="G311" s="215" t="s">
        <v>169</v>
      </c>
      <c r="H311" s="216">
        <v>4.125</v>
      </c>
      <c r="I311" s="217">
        <v>854.88</v>
      </c>
      <c r="J311" s="217">
        <f>ROUND(I311*H311,2)</f>
        <v>3526.3800000000001</v>
      </c>
      <c r="K311" s="218"/>
      <c r="L311" s="39"/>
      <c r="M311" s="278" t="s">
        <v>1</v>
      </c>
      <c r="N311" s="279" t="s">
        <v>38</v>
      </c>
      <c r="O311" s="280">
        <v>1.2729999999999999</v>
      </c>
      <c r="P311" s="280">
        <f>O311*H311</f>
        <v>5.251125</v>
      </c>
      <c r="Q311" s="280">
        <v>0</v>
      </c>
      <c r="R311" s="280">
        <f>Q311*H311</f>
        <v>0</v>
      </c>
      <c r="S311" s="280">
        <v>0</v>
      </c>
      <c r="T311" s="281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223" t="s">
        <v>228</v>
      </c>
      <c r="AT311" s="223" t="s">
        <v>135</v>
      </c>
      <c r="AU311" s="223" t="s">
        <v>83</v>
      </c>
      <c r="AY311" s="18" t="s">
        <v>133</v>
      </c>
      <c r="BE311" s="224">
        <f>IF(N311="základní",J311,0)</f>
        <v>3526.3800000000001</v>
      </c>
      <c r="BF311" s="224">
        <f>IF(N311="snížená",J311,0)</f>
        <v>0</v>
      </c>
      <c r="BG311" s="224">
        <f>IF(N311="zákl. přenesená",J311,0)</f>
        <v>0</v>
      </c>
      <c r="BH311" s="224">
        <f>IF(N311="sníž. přenesená",J311,0)</f>
        <v>0</v>
      </c>
      <c r="BI311" s="224">
        <f>IF(N311="nulová",J311,0)</f>
        <v>0</v>
      </c>
      <c r="BJ311" s="18" t="s">
        <v>81</v>
      </c>
      <c r="BK311" s="224">
        <f>ROUND(I311*H311,2)</f>
        <v>3526.3800000000001</v>
      </c>
      <c r="BL311" s="18" t="s">
        <v>228</v>
      </c>
      <c r="BM311" s="223" t="s">
        <v>821</v>
      </c>
    </row>
    <row r="312" s="2" customFormat="1" ht="6.96" customHeight="1">
      <c r="A312" s="33"/>
      <c r="B312" s="60"/>
      <c r="C312" s="61"/>
      <c r="D312" s="61"/>
      <c r="E312" s="61"/>
      <c r="F312" s="61"/>
      <c r="G312" s="61"/>
      <c r="H312" s="61"/>
      <c r="I312" s="61"/>
      <c r="J312" s="61"/>
      <c r="K312" s="61"/>
      <c r="L312" s="39"/>
      <c r="M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</row>
  </sheetData>
  <sheetProtection sheet="1" autoFilter="0" formatColumns="0" formatRows="0" objects="1" scenarios="1" spinCount="100000" saltValue="4hf+obKdCLyrVH+SZHW4jNxi/DCXD4Mz9SjC0oMdFPRyT3aXrUUziaHKhAEF0+TYyIoE89RUIbaD3ZP09rtdKA==" hashValue="A6EeIXYXYfWLVaR7oeh0LR769ahY3svwg1DWtroYXKWG4SRLlyzbXqQEOoXBOsJgcerPTHNNuhYdiC8UdlMJYg==" algorithmName="SHA-512" password="CC35"/>
  <autoFilter ref="C122:K311"/>
  <mergeCells count="8">
    <mergeCell ref="E7:H7"/>
    <mergeCell ref="E9:H9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3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83</v>
      </c>
    </row>
    <row r="4" s="1" customFormat="1" ht="24.96" customHeight="1">
      <c r="B4" s="21"/>
      <c r="D4" s="132" t="s">
        <v>93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14</v>
      </c>
      <c r="L6" s="21"/>
    </row>
    <row r="7" s="1" customFormat="1" ht="16.5" customHeight="1">
      <c r="B7" s="21"/>
      <c r="E7" s="135" t="str">
        <f>'Rekapitulace stavby'!K6</f>
        <v>Stavba městského holubníku, Park Vítkov, Praha 3-Žižkov 130 00</v>
      </c>
      <c r="F7" s="134"/>
      <c r="G7" s="134"/>
      <c r="H7" s="134"/>
      <c r="L7" s="21"/>
    </row>
    <row r="8" s="2" customFormat="1" ht="12" customHeight="1">
      <c r="A8" s="33"/>
      <c r="B8" s="39"/>
      <c r="C8" s="33"/>
      <c r="D8" s="134" t="s">
        <v>94</v>
      </c>
      <c r="E8" s="33"/>
      <c r="F8" s="33"/>
      <c r="G8" s="33"/>
      <c r="H8" s="33"/>
      <c r="I8" s="33"/>
      <c r="J8" s="33"/>
      <c r="K8" s="33"/>
      <c r="L8" s="57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" customFormat="1" ht="16.5" customHeight="1">
      <c r="A9" s="33"/>
      <c r="B9" s="39"/>
      <c r="C9" s="33"/>
      <c r="D9" s="33"/>
      <c r="E9" s="136" t="s">
        <v>822</v>
      </c>
      <c r="F9" s="33"/>
      <c r="G9" s="33"/>
      <c r="H9" s="33"/>
      <c r="I9" s="33"/>
      <c r="J9" s="33"/>
      <c r="K9" s="33"/>
      <c r="L9" s="57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>
      <c r="A10" s="33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57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2" customHeight="1">
      <c r="A11" s="33"/>
      <c r="B11" s="39"/>
      <c r="C11" s="33"/>
      <c r="D11" s="134" t="s">
        <v>16</v>
      </c>
      <c r="E11" s="33"/>
      <c r="F11" s="137" t="s">
        <v>1</v>
      </c>
      <c r="G11" s="33"/>
      <c r="H11" s="33"/>
      <c r="I11" s="134" t="s">
        <v>17</v>
      </c>
      <c r="J11" s="137" t="s">
        <v>1</v>
      </c>
      <c r="K11" s="33"/>
      <c r="L11" s="57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 ht="12" customHeight="1">
      <c r="A12" s="33"/>
      <c r="B12" s="39"/>
      <c r="C12" s="33"/>
      <c r="D12" s="134" t="s">
        <v>18</v>
      </c>
      <c r="E12" s="33"/>
      <c r="F12" s="137" t="s">
        <v>19</v>
      </c>
      <c r="G12" s="33"/>
      <c r="H12" s="33"/>
      <c r="I12" s="134" t="s">
        <v>20</v>
      </c>
      <c r="J12" s="138" t="str">
        <f>'Rekapitulace stavby'!AN8</f>
        <v>8. 5. 2022</v>
      </c>
      <c r="K12" s="33"/>
      <c r="L12" s="57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0.8" customHeight="1">
      <c r="A13" s="33"/>
      <c r="B13" s="39"/>
      <c r="C13" s="33"/>
      <c r="D13" s="33"/>
      <c r="E13" s="33"/>
      <c r="F13" s="33"/>
      <c r="G13" s="33"/>
      <c r="H13" s="33"/>
      <c r="I13" s="33"/>
      <c r="J13" s="33"/>
      <c r="K13" s="33"/>
      <c r="L13" s="57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9"/>
      <c r="C14" s="33"/>
      <c r="D14" s="134" t="s">
        <v>22</v>
      </c>
      <c r="E14" s="33"/>
      <c r="F14" s="33"/>
      <c r="G14" s="33"/>
      <c r="H14" s="33"/>
      <c r="I14" s="134" t="s">
        <v>23</v>
      </c>
      <c r="J14" s="137" t="s">
        <v>1</v>
      </c>
      <c r="K14" s="33"/>
      <c r="L14" s="57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8" customHeight="1">
      <c r="A15" s="33"/>
      <c r="B15" s="39"/>
      <c r="C15" s="33"/>
      <c r="D15" s="33"/>
      <c r="E15" s="137" t="s">
        <v>19</v>
      </c>
      <c r="F15" s="33"/>
      <c r="G15" s="33"/>
      <c r="H15" s="33"/>
      <c r="I15" s="134" t="s">
        <v>24</v>
      </c>
      <c r="J15" s="137" t="s">
        <v>1</v>
      </c>
      <c r="K15" s="33"/>
      <c r="L15" s="57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6.96" customHeight="1">
      <c r="A16" s="33"/>
      <c r="B16" s="39"/>
      <c r="C16" s="33"/>
      <c r="D16" s="33"/>
      <c r="E16" s="33"/>
      <c r="F16" s="33"/>
      <c r="G16" s="33"/>
      <c r="H16" s="33"/>
      <c r="I16" s="33"/>
      <c r="J16" s="33"/>
      <c r="K16" s="33"/>
      <c r="L16" s="57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2" customHeight="1">
      <c r="A17" s="33"/>
      <c r="B17" s="39"/>
      <c r="C17" s="33"/>
      <c r="D17" s="134" t="s">
        <v>25</v>
      </c>
      <c r="E17" s="33"/>
      <c r="F17" s="33"/>
      <c r="G17" s="33"/>
      <c r="H17" s="33"/>
      <c r="I17" s="134" t="s">
        <v>23</v>
      </c>
      <c r="J17" s="137" t="s">
        <v>1</v>
      </c>
      <c r="K17" s="33"/>
      <c r="L17" s="57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18" customHeight="1">
      <c r="A18" s="33"/>
      <c r="B18" s="39"/>
      <c r="C18" s="33"/>
      <c r="D18" s="33"/>
      <c r="E18" s="137" t="s">
        <v>26</v>
      </c>
      <c r="F18" s="33"/>
      <c r="G18" s="33"/>
      <c r="H18" s="33"/>
      <c r="I18" s="134" t="s">
        <v>24</v>
      </c>
      <c r="J18" s="137" t="s">
        <v>1</v>
      </c>
      <c r="K18" s="33"/>
      <c r="L18" s="57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6.96" customHeight="1">
      <c r="A19" s="33"/>
      <c r="B19" s="39"/>
      <c r="C19" s="33"/>
      <c r="D19" s="33"/>
      <c r="E19" s="33"/>
      <c r="F19" s="33"/>
      <c r="G19" s="33"/>
      <c r="H19" s="33"/>
      <c r="I19" s="33"/>
      <c r="J19" s="33"/>
      <c r="K19" s="33"/>
      <c r="L19" s="57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2" customHeight="1">
      <c r="A20" s="33"/>
      <c r="B20" s="39"/>
      <c r="C20" s="33"/>
      <c r="D20" s="134" t="s">
        <v>27</v>
      </c>
      <c r="E20" s="33"/>
      <c r="F20" s="33"/>
      <c r="G20" s="33"/>
      <c r="H20" s="33"/>
      <c r="I20" s="134" t="s">
        <v>23</v>
      </c>
      <c r="J20" s="137" t="s">
        <v>1</v>
      </c>
      <c r="K20" s="33"/>
      <c r="L20" s="57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18" customHeight="1">
      <c r="A21" s="33"/>
      <c r="B21" s="39"/>
      <c r="C21" s="33"/>
      <c r="D21" s="33"/>
      <c r="E21" s="137" t="s">
        <v>28</v>
      </c>
      <c r="F21" s="33"/>
      <c r="G21" s="33"/>
      <c r="H21" s="33"/>
      <c r="I21" s="134" t="s">
        <v>24</v>
      </c>
      <c r="J21" s="137" t="s">
        <v>1</v>
      </c>
      <c r="K21" s="33"/>
      <c r="L21" s="57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6.96" customHeight="1">
      <c r="A22" s="33"/>
      <c r="B22" s="39"/>
      <c r="C22" s="33"/>
      <c r="D22" s="33"/>
      <c r="E22" s="33"/>
      <c r="F22" s="33"/>
      <c r="G22" s="33"/>
      <c r="H22" s="33"/>
      <c r="I22" s="33"/>
      <c r="J22" s="33"/>
      <c r="K22" s="33"/>
      <c r="L22" s="57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2" customHeight="1">
      <c r="A23" s="33"/>
      <c r="B23" s="39"/>
      <c r="C23" s="33"/>
      <c r="D23" s="134" t="s">
        <v>30</v>
      </c>
      <c r="E23" s="33"/>
      <c r="F23" s="33"/>
      <c r="G23" s="33"/>
      <c r="H23" s="33"/>
      <c r="I23" s="134" t="s">
        <v>23</v>
      </c>
      <c r="J23" s="137" t="s">
        <v>1</v>
      </c>
      <c r="K23" s="33"/>
      <c r="L23" s="57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18" customHeight="1">
      <c r="A24" s="33"/>
      <c r="B24" s="39"/>
      <c r="C24" s="33"/>
      <c r="D24" s="33"/>
      <c r="E24" s="137" t="s">
        <v>31</v>
      </c>
      <c r="F24" s="33"/>
      <c r="G24" s="33"/>
      <c r="H24" s="33"/>
      <c r="I24" s="134" t="s">
        <v>24</v>
      </c>
      <c r="J24" s="137" t="s">
        <v>1</v>
      </c>
      <c r="K24" s="33"/>
      <c r="L24" s="5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6.96" customHeight="1">
      <c r="A25" s="33"/>
      <c r="B25" s="39"/>
      <c r="C25" s="33"/>
      <c r="D25" s="33"/>
      <c r="E25" s="33"/>
      <c r="F25" s="33"/>
      <c r="G25" s="33"/>
      <c r="H25" s="33"/>
      <c r="I25" s="33"/>
      <c r="J25" s="33"/>
      <c r="K25" s="33"/>
      <c r="L25" s="57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2" customHeight="1">
      <c r="A26" s="33"/>
      <c r="B26" s="39"/>
      <c r="C26" s="33"/>
      <c r="D26" s="134" t="s">
        <v>32</v>
      </c>
      <c r="E26" s="33"/>
      <c r="F26" s="33"/>
      <c r="G26" s="33"/>
      <c r="H26" s="33"/>
      <c r="I26" s="33"/>
      <c r="J26" s="33"/>
      <c r="K26" s="33"/>
      <c r="L26" s="57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8" customFormat="1" ht="35.25" customHeight="1">
      <c r="A27" s="139"/>
      <c r="B27" s="140"/>
      <c r="C27" s="139"/>
      <c r="D27" s="139"/>
      <c r="E27" s="141" t="s">
        <v>823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3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57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" customFormat="1" ht="6.96" customHeight="1">
      <c r="A29" s="33"/>
      <c r="B29" s="39"/>
      <c r="C29" s="33"/>
      <c r="D29" s="143"/>
      <c r="E29" s="143"/>
      <c r="F29" s="143"/>
      <c r="G29" s="143"/>
      <c r="H29" s="143"/>
      <c r="I29" s="143"/>
      <c r="J29" s="143"/>
      <c r="K29" s="143"/>
      <c r="L29" s="57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" customFormat="1" ht="25.44" customHeight="1">
      <c r="A30" s="33"/>
      <c r="B30" s="39"/>
      <c r="C30" s="33"/>
      <c r="D30" s="144" t="s">
        <v>33</v>
      </c>
      <c r="E30" s="33"/>
      <c r="F30" s="33"/>
      <c r="G30" s="33"/>
      <c r="H30" s="33"/>
      <c r="I30" s="33"/>
      <c r="J30" s="145">
        <f>ROUND(J120, 2)</f>
        <v>56098.599999999999</v>
      </c>
      <c r="K30" s="33"/>
      <c r="L30" s="57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9"/>
      <c r="C31" s="33"/>
      <c r="D31" s="143"/>
      <c r="E31" s="143"/>
      <c r="F31" s="143"/>
      <c r="G31" s="143"/>
      <c r="H31" s="143"/>
      <c r="I31" s="143"/>
      <c r="J31" s="143"/>
      <c r="K31" s="143"/>
      <c r="L31" s="57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14.4" customHeight="1">
      <c r="A32" s="33"/>
      <c r="B32" s="39"/>
      <c r="C32" s="33"/>
      <c r="D32" s="33"/>
      <c r="E32" s="33"/>
      <c r="F32" s="146" t="s">
        <v>35</v>
      </c>
      <c r="G32" s="33"/>
      <c r="H32" s="33"/>
      <c r="I32" s="146" t="s">
        <v>34</v>
      </c>
      <c r="J32" s="146" t="s">
        <v>36</v>
      </c>
      <c r="K32" s="33"/>
      <c r="L32" s="57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14.4" customHeight="1">
      <c r="A33" s="33"/>
      <c r="B33" s="39"/>
      <c r="C33" s="33"/>
      <c r="D33" s="147" t="s">
        <v>37</v>
      </c>
      <c r="E33" s="134" t="s">
        <v>38</v>
      </c>
      <c r="F33" s="148">
        <f>ROUND((SUM(BE120:BE159)),  2)</f>
        <v>56098.599999999999</v>
      </c>
      <c r="G33" s="33"/>
      <c r="H33" s="33"/>
      <c r="I33" s="149">
        <v>0.20999999999999999</v>
      </c>
      <c r="J33" s="148">
        <f>ROUND(((SUM(BE120:BE159))*I33),  2)</f>
        <v>11780.709999999999</v>
      </c>
      <c r="K33" s="33"/>
      <c r="L33" s="57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9"/>
      <c r="C34" s="33"/>
      <c r="D34" s="33"/>
      <c r="E34" s="134" t="s">
        <v>39</v>
      </c>
      <c r="F34" s="148">
        <f>ROUND((SUM(BF120:BF159)),  2)</f>
        <v>0</v>
      </c>
      <c r="G34" s="33"/>
      <c r="H34" s="33"/>
      <c r="I34" s="149">
        <v>0.14999999999999999</v>
      </c>
      <c r="J34" s="148">
        <f>ROUND(((SUM(BF120:BF159))*I34),  2)</f>
        <v>0</v>
      </c>
      <c r="K34" s="33"/>
      <c r="L34" s="57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hidden="1" s="2" customFormat="1" ht="14.4" customHeight="1">
      <c r="A35" s="33"/>
      <c r="B35" s="39"/>
      <c r="C35" s="33"/>
      <c r="D35" s="33"/>
      <c r="E35" s="134" t="s">
        <v>40</v>
      </c>
      <c r="F35" s="148">
        <f>ROUND((SUM(BG120:BG159)),  2)</f>
        <v>0</v>
      </c>
      <c r="G35" s="33"/>
      <c r="H35" s="33"/>
      <c r="I35" s="149">
        <v>0.20999999999999999</v>
      </c>
      <c r="J35" s="148">
        <f>0</f>
        <v>0</v>
      </c>
      <c r="K35" s="33"/>
      <c r="L35" s="57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hidden="1" s="2" customFormat="1" ht="14.4" customHeight="1">
      <c r="A36" s="33"/>
      <c r="B36" s="39"/>
      <c r="C36" s="33"/>
      <c r="D36" s="33"/>
      <c r="E36" s="134" t="s">
        <v>41</v>
      </c>
      <c r="F36" s="148">
        <f>ROUND((SUM(BH120:BH159)),  2)</f>
        <v>0</v>
      </c>
      <c r="G36" s="33"/>
      <c r="H36" s="33"/>
      <c r="I36" s="149">
        <v>0.14999999999999999</v>
      </c>
      <c r="J36" s="148">
        <f>0</f>
        <v>0</v>
      </c>
      <c r="K36" s="33"/>
      <c r="L36" s="57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9"/>
      <c r="C37" s="33"/>
      <c r="D37" s="33"/>
      <c r="E37" s="134" t="s">
        <v>42</v>
      </c>
      <c r="F37" s="148">
        <f>ROUND((SUM(BI120:BI159)),  2)</f>
        <v>0</v>
      </c>
      <c r="G37" s="33"/>
      <c r="H37" s="33"/>
      <c r="I37" s="149">
        <v>0</v>
      </c>
      <c r="J37" s="148">
        <f>0</f>
        <v>0</v>
      </c>
      <c r="K37" s="33"/>
      <c r="L37" s="57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" customFormat="1" ht="6.96" customHeight="1">
      <c r="A38" s="33"/>
      <c r="B38" s="39"/>
      <c r="C38" s="33"/>
      <c r="D38" s="33"/>
      <c r="E38" s="33"/>
      <c r="F38" s="33"/>
      <c r="G38" s="33"/>
      <c r="H38" s="33"/>
      <c r="I38" s="33"/>
      <c r="J38" s="33"/>
      <c r="K38" s="33"/>
      <c r="L38" s="57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" customFormat="1" ht="25.44" customHeight="1">
      <c r="A39" s="33"/>
      <c r="B39" s="39"/>
      <c r="C39" s="150"/>
      <c r="D39" s="151" t="s">
        <v>43</v>
      </c>
      <c r="E39" s="152"/>
      <c r="F39" s="152"/>
      <c r="G39" s="153" t="s">
        <v>44</v>
      </c>
      <c r="H39" s="154" t="s">
        <v>45</v>
      </c>
      <c r="I39" s="152"/>
      <c r="J39" s="155">
        <f>SUM(J30:J37)</f>
        <v>67879.309999999998</v>
      </c>
      <c r="K39" s="156"/>
      <c r="L39" s="57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14.4" customHeight="1">
      <c r="A40" s="33"/>
      <c r="B40" s="39"/>
      <c r="C40" s="33"/>
      <c r="D40" s="33"/>
      <c r="E40" s="33"/>
      <c r="F40" s="33"/>
      <c r="G40" s="33"/>
      <c r="H40" s="33"/>
      <c r="I40" s="33"/>
      <c r="J40" s="33"/>
      <c r="K40" s="33"/>
      <c r="L40" s="57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7"/>
      <c r="D50" s="157" t="s">
        <v>46</v>
      </c>
      <c r="E50" s="158"/>
      <c r="F50" s="158"/>
      <c r="G50" s="157" t="s">
        <v>47</v>
      </c>
      <c r="H50" s="158"/>
      <c r="I50" s="158"/>
      <c r="J50" s="158"/>
      <c r="K50" s="158"/>
      <c r="L50" s="57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3"/>
      <c r="B61" s="39"/>
      <c r="C61" s="33"/>
      <c r="D61" s="159" t="s">
        <v>48</v>
      </c>
      <c r="E61" s="160"/>
      <c r="F61" s="161" t="s">
        <v>49</v>
      </c>
      <c r="G61" s="159" t="s">
        <v>48</v>
      </c>
      <c r="H61" s="160"/>
      <c r="I61" s="160"/>
      <c r="J61" s="162" t="s">
        <v>49</v>
      </c>
      <c r="K61" s="160"/>
      <c r="L61" s="57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3"/>
      <c r="B65" s="39"/>
      <c r="C65" s="33"/>
      <c r="D65" s="157" t="s">
        <v>50</v>
      </c>
      <c r="E65" s="163"/>
      <c r="F65" s="163"/>
      <c r="G65" s="157" t="s">
        <v>51</v>
      </c>
      <c r="H65" s="163"/>
      <c r="I65" s="163"/>
      <c r="J65" s="163"/>
      <c r="K65" s="163"/>
      <c r="L65" s="57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3"/>
      <c r="B76" s="39"/>
      <c r="C76" s="33"/>
      <c r="D76" s="159" t="s">
        <v>48</v>
      </c>
      <c r="E76" s="160"/>
      <c r="F76" s="161" t="s">
        <v>49</v>
      </c>
      <c r="G76" s="159" t="s">
        <v>48</v>
      </c>
      <c r="H76" s="160"/>
      <c r="I76" s="160"/>
      <c r="J76" s="162" t="s">
        <v>49</v>
      </c>
      <c r="K76" s="160"/>
      <c r="L76" s="57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57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57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24" t="s">
        <v>96</v>
      </c>
      <c r="D82" s="35"/>
      <c r="E82" s="35"/>
      <c r="F82" s="35"/>
      <c r="G82" s="35"/>
      <c r="H82" s="35"/>
      <c r="I82" s="35"/>
      <c r="J82" s="35"/>
      <c r="K82" s="35"/>
      <c r="L82" s="57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30" t="s">
        <v>14</v>
      </c>
      <c r="D84" s="35"/>
      <c r="E84" s="35"/>
      <c r="F84" s="35"/>
      <c r="G84" s="35"/>
      <c r="H84" s="35"/>
      <c r="I84" s="35"/>
      <c r="J84" s="35"/>
      <c r="K84" s="35"/>
      <c r="L84" s="57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16.5" customHeight="1">
      <c r="A85" s="33"/>
      <c r="B85" s="34"/>
      <c r="C85" s="35"/>
      <c r="D85" s="35"/>
      <c r="E85" s="168" t="str">
        <f>E7</f>
        <v>Stavba městského holubníku, Park Vítkov, Praha 3-Žižkov 130 00</v>
      </c>
      <c r="F85" s="30"/>
      <c r="G85" s="30"/>
      <c r="H85" s="30"/>
      <c r="I85" s="35"/>
      <c r="J85" s="35"/>
      <c r="K85" s="35"/>
      <c r="L85" s="57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2" customFormat="1" ht="12" customHeight="1">
      <c r="A86" s="33"/>
      <c r="B86" s="34"/>
      <c r="C86" s="30" t="s">
        <v>94</v>
      </c>
      <c r="D86" s="35"/>
      <c r="E86" s="35"/>
      <c r="F86" s="35"/>
      <c r="G86" s="35"/>
      <c r="H86" s="35"/>
      <c r="I86" s="35"/>
      <c r="J86" s="35"/>
      <c r="K86" s="35"/>
      <c r="L86" s="57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2" customFormat="1" ht="16.5" customHeight="1">
      <c r="A87" s="33"/>
      <c r="B87" s="34"/>
      <c r="C87" s="35"/>
      <c r="D87" s="35"/>
      <c r="E87" s="70" t="str">
        <f>E9</f>
        <v>003 - Uzemnění a hromosvod</v>
      </c>
      <c r="F87" s="35"/>
      <c r="G87" s="35"/>
      <c r="H87" s="35"/>
      <c r="I87" s="35"/>
      <c r="J87" s="35"/>
      <c r="K87" s="35"/>
      <c r="L87" s="57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6.96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7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2" customHeight="1">
      <c r="A89" s="33"/>
      <c r="B89" s="34"/>
      <c r="C89" s="30" t="s">
        <v>18</v>
      </c>
      <c r="D89" s="35"/>
      <c r="E89" s="35"/>
      <c r="F89" s="27" t="str">
        <f>F12</f>
        <v>Městská část Praha 3</v>
      </c>
      <c r="G89" s="35"/>
      <c r="H89" s="35"/>
      <c r="I89" s="30" t="s">
        <v>20</v>
      </c>
      <c r="J89" s="73" t="str">
        <f>IF(J12="","",J12)</f>
        <v>8. 5. 2022</v>
      </c>
      <c r="K89" s="35"/>
      <c r="L89" s="57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40.05" customHeight="1">
      <c r="A91" s="33"/>
      <c r="B91" s="34"/>
      <c r="C91" s="30" t="s">
        <v>22</v>
      </c>
      <c r="D91" s="35"/>
      <c r="E91" s="35"/>
      <c r="F91" s="27" t="str">
        <f>E15</f>
        <v>Městská část Praha 3</v>
      </c>
      <c r="G91" s="35"/>
      <c r="H91" s="35"/>
      <c r="I91" s="30" t="s">
        <v>27</v>
      </c>
      <c r="J91" s="31" t="str">
        <f>E21</f>
        <v>Ing. arch. Munková, Ing. arch. Jankovichová</v>
      </c>
      <c r="K91" s="35"/>
      <c r="L91" s="57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15.15" customHeight="1">
      <c r="A92" s="33"/>
      <c r="B92" s="34"/>
      <c r="C92" s="30" t="s">
        <v>25</v>
      </c>
      <c r="D92" s="35"/>
      <c r="E92" s="35"/>
      <c r="F92" s="27" t="str">
        <f>IF(E18="","",E18)</f>
        <v>na základě výběrového řízení</v>
      </c>
      <c r="G92" s="35"/>
      <c r="H92" s="35"/>
      <c r="I92" s="30" t="s">
        <v>30</v>
      </c>
      <c r="J92" s="31" t="str">
        <f>E24</f>
        <v>Tomáš Slíva</v>
      </c>
      <c r="K92" s="35"/>
      <c r="L92" s="57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10.32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7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9.28" customHeight="1">
      <c r="A94" s="33"/>
      <c r="B94" s="34"/>
      <c r="C94" s="169" t="s">
        <v>97</v>
      </c>
      <c r="D94" s="170"/>
      <c r="E94" s="170"/>
      <c r="F94" s="170"/>
      <c r="G94" s="170"/>
      <c r="H94" s="170"/>
      <c r="I94" s="170"/>
      <c r="J94" s="171" t="s">
        <v>98</v>
      </c>
      <c r="K94" s="170"/>
      <c r="L94" s="57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2.8" customHeight="1">
      <c r="A96" s="33"/>
      <c r="B96" s="34"/>
      <c r="C96" s="172" t="s">
        <v>99</v>
      </c>
      <c r="D96" s="35"/>
      <c r="E96" s="35"/>
      <c r="F96" s="35"/>
      <c r="G96" s="35"/>
      <c r="H96" s="35"/>
      <c r="I96" s="35"/>
      <c r="J96" s="104">
        <f>J120</f>
        <v>56098.599999999999</v>
      </c>
      <c r="K96" s="35"/>
      <c r="L96" s="57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100</v>
      </c>
    </row>
    <row r="97" s="9" customFormat="1" ht="24.96" customHeight="1">
      <c r="A97" s="9"/>
      <c r="B97" s="173"/>
      <c r="C97" s="174"/>
      <c r="D97" s="175" t="s">
        <v>108</v>
      </c>
      <c r="E97" s="176"/>
      <c r="F97" s="176"/>
      <c r="G97" s="176"/>
      <c r="H97" s="176"/>
      <c r="I97" s="176"/>
      <c r="J97" s="177">
        <f>J121</f>
        <v>42590.599999999999</v>
      </c>
      <c r="K97" s="174"/>
      <c r="L97" s="17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9"/>
      <c r="C98" s="180"/>
      <c r="D98" s="181" t="s">
        <v>824</v>
      </c>
      <c r="E98" s="182"/>
      <c r="F98" s="182"/>
      <c r="G98" s="182"/>
      <c r="H98" s="182"/>
      <c r="I98" s="182"/>
      <c r="J98" s="183">
        <f>J122</f>
        <v>42590.599999999999</v>
      </c>
      <c r="K98" s="180"/>
      <c r="L98" s="18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3"/>
      <c r="C99" s="174"/>
      <c r="D99" s="175" t="s">
        <v>825</v>
      </c>
      <c r="E99" s="176"/>
      <c r="F99" s="176"/>
      <c r="G99" s="176"/>
      <c r="H99" s="176"/>
      <c r="I99" s="176"/>
      <c r="J99" s="177">
        <f>J155</f>
        <v>13508</v>
      </c>
      <c r="K99" s="174"/>
      <c r="L99" s="17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79"/>
      <c r="C100" s="180"/>
      <c r="D100" s="181" t="s">
        <v>826</v>
      </c>
      <c r="E100" s="182"/>
      <c r="F100" s="182"/>
      <c r="G100" s="182"/>
      <c r="H100" s="182"/>
      <c r="I100" s="182"/>
      <c r="J100" s="183">
        <f>J156</f>
        <v>13508</v>
      </c>
      <c r="K100" s="180"/>
      <c r="L100" s="18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3"/>
      <c r="B101" s="34"/>
      <c r="C101" s="35"/>
      <c r="D101" s="35"/>
      <c r="E101" s="35"/>
      <c r="F101" s="35"/>
      <c r="G101" s="35"/>
      <c r="H101" s="35"/>
      <c r="I101" s="35"/>
      <c r="J101" s="35"/>
      <c r="K101" s="35"/>
      <c r="L101" s="57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="2" customFormat="1" ht="6.96" customHeight="1">
      <c r="A102" s="33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57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="2" customFormat="1" ht="6.96" customHeight="1">
      <c r="A106" s="33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7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="2" customFormat="1" ht="24.96" customHeight="1">
      <c r="A107" s="33"/>
      <c r="B107" s="34"/>
      <c r="C107" s="24" t="s">
        <v>118</v>
      </c>
      <c r="D107" s="35"/>
      <c r="E107" s="35"/>
      <c r="F107" s="35"/>
      <c r="G107" s="35"/>
      <c r="H107" s="35"/>
      <c r="I107" s="35"/>
      <c r="J107" s="35"/>
      <c r="K107" s="35"/>
      <c r="L107" s="57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="2" customFormat="1" ht="6.96" customHeight="1">
      <c r="A108" s="33"/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57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="2" customFormat="1" ht="12" customHeight="1">
      <c r="A109" s="33"/>
      <c r="B109" s="34"/>
      <c r="C109" s="30" t="s">
        <v>14</v>
      </c>
      <c r="D109" s="35"/>
      <c r="E109" s="35"/>
      <c r="F109" s="35"/>
      <c r="G109" s="35"/>
      <c r="H109" s="35"/>
      <c r="I109" s="35"/>
      <c r="J109" s="35"/>
      <c r="K109" s="35"/>
      <c r="L109" s="57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="2" customFormat="1" ht="16.5" customHeight="1">
      <c r="A110" s="33"/>
      <c r="B110" s="34"/>
      <c r="C110" s="35"/>
      <c r="D110" s="35"/>
      <c r="E110" s="168" t="str">
        <f>E7</f>
        <v>Stavba městského holubníku, Park Vítkov, Praha 3-Žižkov 130 00</v>
      </c>
      <c r="F110" s="30"/>
      <c r="G110" s="30"/>
      <c r="H110" s="30"/>
      <c r="I110" s="35"/>
      <c r="J110" s="35"/>
      <c r="K110" s="35"/>
      <c r="L110" s="57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="2" customFormat="1" ht="12" customHeight="1">
      <c r="A111" s="33"/>
      <c r="B111" s="34"/>
      <c r="C111" s="30" t="s">
        <v>94</v>
      </c>
      <c r="D111" s="35"/>
      <c r="E111" s="35"/>
      <c r="F111" s="35"/>
      <c r="G111" s="35"/>
      <c r="H111" s="35"/>
      <c r="I111" s="35"/>
      <c r="J111" s="35"/>
      <c r="K111" s="35"/>
      <c r="L111" s="57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="2" customFormat="1" ht="16.5" customHeight="1">
      <c r="A112" s="33"/>
      <c r="B112" s="34"/>
      <c r="C112" s="35"/>
      <c r="D112" s="35"/>
      <c r="E112" s="70" t="str">
        <f>E9</f>
        <v>003 - Uzemnění a hromosvod</v>
      </c>
      <c r="F112" s="35"/>
      <c r="G112" s="35"/>
      <c r="H112" s="35"/>
      <c r="I112" s="35"/>
      <c r="J112" s="35"/>
      <c r="K112" s="35"/>
      <c r="L112" s="57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="2" customFormat="1" ht="6.96" customHeight="1">
      <c r="A113" s="33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57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="2" customFormat="1" ht="12" customHeight="1">
      <c r="A114" s="33"/>
      <c r="B114" s="34"/>
      <c r="C114" s="30" t="s">
        <v>18</v>
      </c>
      <c r="D114" s="35"/>
      <c r="E114" s="35"/>
      <c r="F114" s="27" t="str">
        <f>F12</f>
        <v>Městská část Praha 3</v>
      </c>
      <c r="G114" s="35"/>
      <c r="H114" s="35"/>
      <c r="I114" s="30" t="s">
        <v>20</v>
      </c>
      <c r="J114" s="73" t="str">
        <f>IF(J12="","",J12)</f>
        <v>8. 5. 2022</v>
      </c>
      <c r="K114" s="35"/>
      <c r="L114" s="57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6.96" customHeight="1">
      <c r="A115" s="33"/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57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2" customFormat="1" ht="40.05" customHeight="1">
      <c r="A116" s="33"/>
      <c r="B116" s="34"/>
      <c r="C116" s="30" t="s">
        <v>22</v>
      </c>
      <c r="D116" s="35"/>
      <c r="E116" s="35"/>
      <c r="F116" s="27" t="str">
        <f>E15</f>
        <v>Městská část Praha 3</v>
      </c>
      <c r="G116" s="35"/>
      <c r="H116" s="35"/>
      <c r="I116" s="30" t="s">
        <v>27</v>
      </c>
      <c r="J116" s="31" t="str">
        <f>E21</f>
        <v>Ing. arch. Munková, Ing. arch. Jankovichová</v>
      </c>
      <c r="K116" s="35"/>
      <c r="L116" s="57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="2" customFormat="1" ht="15.15" customHeight="1">
      <c r="A117" s="33"/>
      <c r="B117" s="34"/>
      <c r="C117" s="30" t="s">
        <v>25</v>
      </c>
      <c r="D117" s="35"/>
      <c r="E117" s="35"/>
      <c r="F117" s="27" t="str">
        <f>IF(E18="","",E18)</f>
        <v>na základě výběrového řízení</v>
      </c>
      <c r="G117" s="35"/>
      <c r="H117" s="35"/>
      <c r="I117" s="30" t="s">
        <v>30</v>
      </c>
      <c r="J117" s="31" t="str">
        <f>E24</f>
        <v>Tomáš Slíva</v>
      </c>
      <c r="K117" s="35"/>
      <c r="L117" s="57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="2" customFormat="1" ht="10.32" customHeight="1">
      <c r="A118" s="33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57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="11" customFormat="1" ht="29.28" customHeight="1">
      <c r="A119" s="185"/>
      <c r="B119" s="186"/>
      <c r="C119" s="187" t="s">
        <v>119</v>
      </c>
      <c r="D119" s="188" t="s">
        <v>58</v>
      </c>
      <c r="E119" s="188" t="s">
        <v>54</v>
      </c>
      <c r="F119" s="188" t="s">
        <v>55</v>
      </c>
      <c r="G119" s="188" t="s">
        <v>120</v>
      </c>
      <c r="H119" s="188" t="s">
        <v>121</v>
      </c>
      <c r="I119" s="188" t="s">
        <v>122</v>
      </c>
      <c r="J119" s="189" t="s">
        <v>98</v>
      </c>
      <c r="K119" s="190" t="s">
        <v>123</v>
      </c>
      <c r="L119" s="191"/>
      <c r="M119" s="94" t="s">
        <v>1</v>
      </c>
      <c r="N119" s="95" t="s">
        <v>37</v>
      </c>
      <c r="O119" s="95" t="s">
        <v>124</v>
      </c>
      <c r="P119" s="95" t="s">
        <v>125</v>
      </c>
      <c r="Q119" s="95" t="s">
        <v>126</v>
      </c>
      <c r="R119" s="95" t="s">
        <v>127</v>
      </c>
      <c r="S119" s="95" t="s">
        <v>128</v>
      </c>
      <c r="T119" s="96" t="s">
        <v>129</v>
      </c>
      <c r="U119" s="185"/>
      <c r="V119" s="185"/>
      <c r="W119" s="185"/>
      <c r="X119" s="185"/>
      <c r="Y119" s="185"/>
      <c r="Z119" s="185"/>
      <c r="AA119" s="185"/>
      <c r="AB119" s="185"/>
      <c r="AC119" s="185"/>
      <c r="AD119" s="185"/>
      <c r="AE119" s="185"/>
    </row>
    <row r="120" s="2" customFormat="1" ht="22.8" customHeight="1">
      <c r="A120" s="33"/>
      <c r="B120" s="34"/>
      <c r="C120" s="101" t="s">
        <v>130</v>
      </c>
      <c r="D120" s="35"/>
      <c r="E120" s="35"/>
      <c r="F120" s="35"/>
      <c r="G120" s="35"/>
      <c r="H120" s="35"/>
      <c r="I120" s="35"/>
      <c r="J120" s="192">
        <f>BK120</f>
        <v>56098.599999999999</v>
      </c>
      <c r="K120" s="35"/>
      <c r="L120" s="39"/>
      <c r="M120" s="97"/>
      <c r="N120" s="193"/>
      <c r="O120" s="98"/>
      <c r="P120" s="194">
        <f>P121+P155</f>
        <v>113.94300000000001</v>
      </c>
      <c r="Q120" s="98"/>
      <c r="R120" s="194">
        <f>R121+R155</f>
        <v>0.13402</v>
      </c>
      <c r="S120" s="98"/>
      <c r="T120" s="195">
        <f>T121+T155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T120" s="18" t="s">
        <v>72</v>
      </c>
      <c r="AU120" s="18" t="s">
        <v>100</v>
      </c>
      <c r="BK120" s="196">
        <f>BK121+BK155</f>
        <v>56098.599999999999</v>
      </c>
    </row>
    <row r="121" s="12" customFormat="1" ht="25.92" customHeight="1">
      <c r="A121" s="12"/>
      <c r="B121" s="197"/>
      <c r="C121" s="198"/>
      <c r="D121" s="199" t="s">
        <v>72</v>
      </c>
      <c r="E121" s="200" t="s">
        <v>329</v>
      </c>
      <c r="F121" s="200" t="s">
        <v>330</v>
      </c>
      <c r="G121" s="198"/>
      <c r="H121" s="198"/>
      <c r="I121" s="198"/>
      <c r="J121" s="201">
        <f>BK121</f>
        <v>42590.599999999999</v>
      </c>
      <c r="K121" s="198"/>
      <c r="L121" s="202"/>
      <c r="M121" s="203"/>
      <c r="N121" s="204"/>
      <c r="O121" s="204"/>
      <c r="P121" s="205">
        <f>P122</f>
        <v>75.703000000000003</v>
      </c>
      <c r="Q121" s="204"/>
      <c r="R121" s="205">
        <f>R122</f>
        <v>0.13402</v>
      </c>
      <c r="S121" s="204"/>
      <c r="T121" s="206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7" t="s">
        <v>83</v>
      </c>
      <c r="AT121" s="208" t="s">
        <v>72</v>
      </c>
      <c r="AU121" s="208" t="s">
        <v>73</v>
      </c>
      <c r="AY121" s="207" t="s">
        <v>133</v>
      </c>
      <c r="BK121" s="209">
        <f>BK122</f>
        <v>42590.599999999999</v>
      </c>
    </row>
    <row r="122" s="12" customFormat="1" ht="22.8" customHeight="1">
      <c r="A122" s="12"/>
      <c r="B122" s="197"/>
      <c r="C122" s="198"/>
      <c r="D122" s="199" t="s">
        <v>72</v>
      </c>
      <c r="E122" s="210" t="s">
        <v>827</v>
      </c>
      <c r="F122" s="210" t="s">
        <v>828</v>
      </c>
      <c r="G122" s="198"/>
      <c r="H122" s="198"/>
      <c r="I122" s="198"/>
      <c r="J122" s="211">
        <f>BK122</f>
        <v>42590.599999999999</v>
      </c>
      <c r="K122" s="198"/>
      <c r="L122" s="202"/>
      <c r="M122" s="203"/>
      <c r="N122" s="204"/>
      <c r="O122" s="204"/>
      <c r="P122" s="205">
        <f>SUM(P123:P154)</f>
        <v>75.703000000000003</v>
      </c>
      <c r="Q122" s="204"/>
      <c r="R122" s="205">
        <f>SUM(R123:R154)</f>
        <v>0.13402</v>
      </c>
      <c r="S122" s="204"/>
      <c r="T122" s="206">
        <f>SUM(T123:T154)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7" t="s">
        <v>83</v>
      </c>
      <c r="AT122" s="208" t="s">
        <v>72</v>
      </c>
      <c r="AU122" s="208" t="s">
        <v>81</v>
      </c>
      <c r="AY122" s="207" t="s">
        <v>133</v>
      </c>
      <c r="BK122" s="209">
        <f>SUM(BK123:BK154)</f>
        <v>42590.599999999999</v>
      </c>
    </row>
    <row r="123" s="2" customFormat="1" ht="24.15" customHeight="1">
      <c r="A123" s="33"/>
      <c r="B123" s="34"/>
      <c r="C123" s="212" t="s">
        <v>81</v>
      </c>
      <c r="D123" s="212" t="s">
        <v>135</v>
      </c>
      <c r="E123" s="213" t="s">
        <v>829</v>
      </c>
      <c r="F123" s="214" t="s">
        <v>830</v>
      </c>
      <c r="G123" s="215" t="s">
        <v>361</v>
      </c>
      <c r="H123" s="216">
        <v>40</v>
      </c>
      <c r="I123" s="217">
        <v>129</v>
      </c>
      <c r="J123" s="217">
        <f>ROUND(I123*H123,2)</f>
        <v>5160</v>
      </c>
      <c r="K123" s="218"/>
      <c r="L123" s="39"/>
      <c r="M123" s="219" t="s">
        <v>1</v>
      </c>
      <c r="N123" s="220" t="s">
        <v>38</v>
      </c>
      <c r="O123" s="221">
        <v>0.30599999999999999</v>
      </c>
      <c r="P123" s="221">
        <f>O123*H123</f>
        <v>12.24</v>
      </c>
      <c r="Q123" s="221">
        <v>0</v>
      </c>
      <c r="R123" s="221">
        <f>Q123*H123</f>
        <v>0</v>
      </c>
      <c r="S123" s="221">
        <v>0</v>
      </c>
      <c r="T123" s="222">
        <f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223" t="s">
        <v>228</v>
      </c>
      <c r="AT123" s="223" t="s">
        <v>135</v>
      </c>
      <c r="AU123" s="223" t="s">
        <v>83</v>
      </c>
      <c r="AY123" s="18" t="s">
        <v>133</v>
      </c>
      <c r="BE123" s="224">
        <f>IF(N123="základní",J123,0)</f>
        <v>5160</v>
      </c>
      <c r="BF123" s="224">
        <f>IF(N123="snížená",J123,0)</f>
        <v>0</v>
      </c>
      <c r="BG123" s="224">
        <f>IF(N123="zákl. přenesená",J123,0)</f>
        <v>0</v>
      </c>
      <c r="BH123" s="224">
        <f>IF(N123="sníž. přenesená",J123,0)</f>
        <v>0</v>
      </c>
      <c r="BI123" s="224">
        <f>IF(N123="nulová",J123,0)</f>
        <v>0</v>
      </c>
      <c r="BJ123" s="18" t="s">
        <v>81</v>
      </c>
      <c r="BK123" s="224">
        <f>ROUND(I123*H123,2)</f>
        <v>5160</v>
      </c>
      <c r="BL123" s="18" t="s">
        <v>228</v>
      </c>
      <c r="BM123" s="223" t="s">
        <v>831</v>
      </c>
    </row>
    <row r="124" s="2" customFormat="1" ht="16.5" customHeight="1">
      <c r="A124" s="33"/>
      <c r="B124" s="34"/>
      <c r="C124" s="265" t="s">
        <v>83</v>
      </c>
      <c r="D124" s="265" t="s">
        <v>189</v>
      </c>
      <c r="E124" s="266" t="s">
        <v>832</v>
      </c>
      <c r="F124" s="267" t="s">
        <v>833</v>
      </c>
      <c r="G124" s="268" t="s">
        <v>192</v>
      </c>
      <c r="H124" s="269">
        <v>40</v>
      </c>
      <c r="I124" s="270">
        <v>62.100000000000001</v>
      </c>
      <c r="J124" s="270">
        <f>ROUND(I124*H124,2)</f>
        <v>2484</v>
      </c>
      <c r="K124" s="271"/>
      <c r="L124" s="272"/>
      <c r="M124" s="273" t="s">
        <v>1</v>
      </c>
      <c r="N124" s="274" t="s">
        <v>38</v>
      </c>
      <c r="O124" s="221">
        <v>0</v>
      </c>
      <c r="P124" s="221">
        <f>O124*H124</f>
        <v>0</v>
      </c>
      <c r="Q124" s="221">
        <v>0.001</v>
      </c>
      <c r="R124" s="221">
        <f>Q124*H124</f>
        <v>0.040000000000000001</v>
      </c>
      <c r="S124" s="221">
        <v>0</v>
      </c>
      <c r="T124" s="222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223" t="s">
        <v>339</v>
      </c>
      <c r="AT124" s="223" t="s">
        <v>189</v>
      </c>
      <c r="AU124" s="223" t="s">
        <v>83</v>
      </c>
      <c r="AY124" s="18" t="s">
        <v>133</v>
      </c>
      <c r="BE124" s="224">
        <f>IF(N124="základní",J124,0)</f>
        <v>2484</v>
      </c>
      <c r="BF124" s="224">
        <f>IF(N124="snížená",J124,0)</f>
        <v>0</v>
      </c>
      <c r="BG124" s="224">
        <f>IF(N124="zákl. přenesená",J124,0)</f>
        <v>0</v>
      </c>
      <c r="BH124" s="224">
        <f>IF(N124="sníž. přenesená",J124,0)</f>
        <v>0</v>
      </c>
      <c r="BI124" s="224">
        <f>IF(N124="nulová",J124,0)</f>
        <v>0</v>
      </c>
      <c r="BJ124" s="18" t="s">
        <v>81</v>
      </c>
      <c r="BK124" s="224">
        <f>ROUND(I124*H124,2)</f>
        <v>2484</v>
      </c>
      <c r="BL124" s="18" t="s">
        <v>228</v>
      </c>
      <c r="BM124" s="223" t="s">
        <v>834</v>
      </c>
    </row>
    <row r="125" s="2" customFormat="1" ht="24.15" customHeight="1">
      <c r="A125" s="33"/>
      <c r="B125" s="34"/>
      <c r="C125" s="212" t="s">
        <v>155</v>
      </c>
      <c r="D125" s="212" t="s">
        <v>135</v>
      </c>
      <c r="E125" s="213" t="s">
        <v>835</v>
      </c>
      <c r="F125" s="214" t="s">
        <v>836</v>
      </c>
      <c r="G125" s="215" t="s">
        <v>361</v>
      </c>
      <c r="H125" s="216">
        <v>30</v>
      </c>
      <c r="I125" s="217">
        <v>75.200000000000003</v>
      </c>
      <c r="J125" s="217">
        <f>ROUND(I125*H125,2)</f>
        <v>2256</v>
      </c>
      <c r="K125" s="218"/>
      <c r="L125" s="39"/>
      <c r="M125" s="219" t="s">
        <v>1</v>
      </c>
      <c r="N125" s="220" t="s">
        <v>38</v>
      </c>
      <c r="O125" s="221">
        <v>0.17899999999999999</v>
      </c>
      <c r="P125" s="221">
        <f>O125*H125</f>
        <v>5.3700000000000001</v>
      </c>
      <c r="Q125" s="221">
        <v>0</v>
      </c>
      <c r="R125" s="221">
        <f>Q125*H125</f>
        <v>0</v>
      </c>
      <c r="S125" s="221">
        <v>0</v>
      </c>
      <c r="T125" s="222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223" t="s">
        <v>228</v>
      </c>
      <c r="AT125" s="223" t="s">
        <v>135</v>
      </c>
      <c r="AU125" s="223" t="s">
        <v>83</v>
      </c>
      <c r="AY125" s="18" t="s">
        <v>133</v>
      </c>
      <c r="BE125" s="224">
        <f>IF(N125="základní",J125,0)</f>
        <v>2256</v>
      </c>
      <c r="BF125" s="224">
        <f>IF(N125="snížená",J125,0)</f>
        <v>0</v>
      </c>
      <c r="BG125" s="224">
        <f>IF(N125="zákl. přenesená",J125,0)</f>
        <v>0</v>
      </c>
      <c r="BH125" s="224">
        <f>IF(N125="sníž. přenesená",J125,0)</f>
        <v>0</v>
      </c>
      <c r="BI125" s="224">
        <f>IF(N125="nulová",J125,0)</f>
        <v>0</v>
      </c>
      <c r="BJ125" s="18" t="s">
        <v>81</v>
      </c>
      <c r="BK125" s="224">
        <f>ROUND(I125*H125,2)</f>
        <v>2256</v>
      </c>
      <c r="BL125" s="18" t="s">
        <v>228</v>
      </c>
      <c r="BM125" s="223" t="s">
        <v>837</v>
      </c>
    </row>
    <row r="126" s="14" customFormat="1">
      <c r="A126" s="14"/>
      <c r="B126" s="235"/>
      <c r="C126" s="236"/>
      <c r="D126" s="227" t="s">
        <v>141</v>
      </c>
      <c r="E126" s="237" t="s">
        <v>1</v>
      </c>
      <c r="F126" s="238" t="s">
        <v>325</v>
      </c>
      <c r="G126" s="236"/>
      <c r="H126" s="239">
        <v>30</v>
      </c>
      <c r="I126" s="236"/>
      <c r="J126" s="236"/>
      <c r="K126" s="236"/>
      <c r="L126" s="240"/>
      <c r="M126" s="241"/>
      <c r="N126" s="242"/>
      <c r="O126" s="242"/>
      <c r="P126" s="242"/>
      <c r="Q126" s="242"/>
      <c r="R126" s="242"/>
      <c r="S126" s="242"/>
      <c r="T126" s="243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4" t="s">
        <v>141</v>
      </c>
      <c r="AU126" s="244" t="s">
        <v>83</v>
      </c>
      <c r="AV126" s="14" t="s">
        <v>83</v>
      </c>
      <c r="AW126" s="14" t="s">
        <v>29</v>
      </c>
      <c r="AX126" s="14" t="s">
        <v>73</v>
      </c>
      <c r="AY126" s="244" t="s">
        <v>133</v>
      </c>
    </row>
    <row r="127" s="15" customFormat="1">
      <c r="A127" s="15"/>
      <c r="B127" s="245"/>
      <c r="C127" s="246"/>
      <c r="D127" s="227" t="s">
        <v>141</v>
      </c>
      <c r="E127" s="247" t="s">
        <v>1</v>
      </c>
      <c r="F127" s="248" t="s">
        <v>146</v>
      </c>
      <c r="G127" s="246"/>
      <c r="H127" s="249">
        <v>30</v>
      </c>
      <c r="I127" s="246"/>
      <c r="J127" s="246"/>
      <c r="K127" s="246"/>
      <c r="L127" s="250"/>
      <c r="M127" s="251"/>
      <c r="N127" s="252"/>
      <c r="O127" s="252"/>
      <c r="P127" s="252"/>
      <c r="Q127" s="252"/>
      <c r="R127" s="252"/>
      <c r="S127" s="252"/>
      <c r="T127" s="253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54" t="s">
        <v>141</v>
      </c>
      <c r="AU127" s="254" t="s">
        <v>83</v>
      </c>
      <c r="AV127" s="15" t="s">
        <v>139</v>
      </c>
      <c r="AW127" s="15" t="s">
        <v>29</v>
      </c>
      <c r="AX127" s="15" t="s">
        <v>81</v>
      </c>
      <c r="AY127" s="254" t="s">
        <v>133</v>
      </c>
    </row>
    <row r="128" s="2" customFormat="1" ht="16.5" customHeight="1">
      <c r="A128" s="33"/>
      <c r="B128" s="34"/>
      <c r="C128" s="265" t="s">
        <v>139</v>
      </c>
      <c r="D128" s="265" t="s">
        <v>189</v>
      </c>
      <c r="E128" s="266" t="s">
        <v>838</v>
      </c>
      <c r="F128" s="267" t="s">
        <v>839</v>
      </c>
      <c r="G128" s="268" t="s">
        <v>192</v>
      </c>
      <c r="H128" s="269">
        <v>30</v>
      </c>
      <c r="I128" s="270">
        <v>54.600000000000001</v>
      </c>
      <c r="J128" s="270">
        <f>ROUND(I128*H128,2)</f>
        <v>1638</v>
      </c>
      <c r="K128" s="271"/>
      <c r="L128" s="272"/>
      <c r="M128" s="273" t="s">
        <v>1</v>
      </c>
      <c r="N128" s="274" t="s">
        <v>38</v>
      </c>
      <c r="O128" s="221">
        <v>0</v>
      </c>
      <c r="P128" s="221">
        <f>O128*H128</f>
        <v>0</v>
      </c>
      <c r="Q128" s="221">
        <v>0.001</v>
      </c>
      <c r="R128" s="221">
        <f>Q128*H128</f>
        <v>0.029999999999999999</v>
      </c>
      <c r="S128" s="221">
        <v>0</v>
      </c>
      <c r="T128" s="222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223" t="s">
        <v>339</v>
      </c>
      <c r="AT128" s="223" t="s">
        <v>189</v>
      </c>
      <c r="AU128" s="223" t="s">
        <v>83</v>
      </c>
      <c r="AY128" s="18" t="s">
        <v>133</v>
      </c>
      <c r="BE128" s="224">
        <f>IF(N128="základní",J128,0)</f>
        <v>1638</v>
      </c>
      <c r="BF128" s="224">
        <f>IF(N128="snížená",J128,0)</f>
        <v>0</v>
      </c>
      <c r="BG128" s="224">
        <f>IF(N128="zákl. přenesená",J128,0)</f>
        <v>0</v>
      </c>
      <c r="BH128" s="224">
        <f>IF(N128="sníž. přenesená",J128,0)</f>
        <v>0</v>
      </c>
      <c r="BI128" s="224">
        <f>IF(N128="nulová",J128,0)</f>
        <v>0</v>
      </c>
      <c r="BJ128" s="18" t="s">
        <v>81</v>
      </c>
      <c r="BK128" s="224">
        <f>ROUND(I128*H128,2)</f>
        <v>1638</v>
      </c>
      <c r="BL128" s="18" t="s">
        <v>228</v>
      </c>
      <c r="BM128" s="223" t="s">
        <v>840</v>
      </c>
    </row>
    <row r="129" s="2" customFormat="1" ht="24.15" customHeight="1">
      <c r="A129" s="33"/>
      <c r="B129" s="34"/>
      <c r="C129" s="212" t="s">
        <v>166</v>
      </c>
      <c r="D129" s="212" t="s">
        <v>135</v>
      </c>
      <c r="E129" s="213" t="s">
        <v>841</v>
      </c>
      <c r="F129" s="214" t="s">
        <v>842</v>
      </c>
      <c r="G129" s="215" t="s">
        <v>361</v>
      </c>
      <c r="H129" s="216">
        <v>35</v>
      </c>
      <c r="I129" s="217">
        <v>209</v>
      </c>
      <c r="J129" s="217">
        <f>ROUND(I129*H129,2)</f>
        <v>7315</v>
      </c>
      <c r="K129" s="218"/>
      <c r="L129" s="39"/>
      <c r="M129" s="219" t="s">
        <v>1</v>
      </c>
      <c r="N129" s="220" t="s">
        <v>38</v>
      </c>
      <c r="O129" s="221">
        <v>0.497</v>
      </c>
      <c r="P129" s="221">
        <f>O129*H129</f>
        <v>17.395</v>
      </c>
      <c r="Q129" s="221">
        <v>0</v>
      </c>
      <c r="R129" s="221">
        <f>Q129*H129</f>
        <v>0</v>
      </c>
      <c r="S129" s="221">
        <v>0</v>
      </c>
      <c r="T129" s="222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223" t="s">
        <v>228</v>
      </c>
      <c r="AT129" s="223" t="s">
        <v>135</v>
      </c>
      <c r="AU129" s="223" t="s">
        <v>83</v>
      </c>
      <c r="AY129" s="18" t="s">
        <v>133</v>
      </c>
      <c r="BE129" s="224">
        <f>IF(N129="základní",J129,0)</f>
        <v>7315</v>
      </c>
      <c r="BF129" s="224">
        <f>IF(N129="snížená",J129,0)</f>
        <v>0</v>
      </c>
      <c r="BG129" s="224">
        <f>IF(N129="zákl. přenesená",J129,0)</f>
        <v>0</v>
      </c>
      <c r="BH129" s="224">
        <f>IF(N129="sníž. přenesená",J129,0)</f>
        <v>0</v>
      </c>
      <c r="BI129" s="224">
        <f>IF(N129="nulová",J129,0)</f>
        <v>0</v>
      </c>
      <c r="BJ129" s="18" t="s">
        <v>81</v>
      </c>
      <c r="BK129" s="224">
        <f>ROUND(I129*H129,2)</f>
        <v>7315</v>
      </c>
      <c r="BL129" s="18" t="s">
        <v>228</v>
      </c>
      <c r="BM129" s="223" t="s">
        <v>843</v>
      </c>
    </row>
    <row r="130" s="14" customFormat="1">
      <c r="A130" s="14"/>
      <c r="B130" s="235"/>
      <c r="C130" s="236"/>
      <c r="D130" s="227" t="s">
        <v>141</v>
      </c>
      <c r="E130" s="237" t="s">
        <v>1</v>
      </c>
      <c r="F130" s="238" t="s">
        <v>844</v>
      </c>
      <c r="G130" s="236"/>
      <c r="H130" s="239">
        <v>35</v>
      </c>
      <c r="I130" s="236"/>
      <c r="J130" s="236"/>
      <c r="K130" s="236"/>
      <c r="L130" s="240"/>
      <c r="M130" s="241"/>
      <c r="N130" s="242"/>
      <c r="O130" s="242"/>
      <c r="P130" s="242"/>
      <c r="Q130" s="242"/>
      <c r="R130" s="242"/>
      <c r="S130" s="242"/>
      <c r="T130" s="24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4" t="s">
        <v>141</v>
      </c>
      <c r="AU130" s="244" t="s">
        <v>83</v>
      </c>
      <c r="AV130" s="14" t="s">
        <v>83</v>
      </c>
      <c r="AW130" s="14" t="s">
        <v>29</v>
      </c>
      <c r="AX130" s="14" t="s">
        <v>73</v>
      </c>
      <c r="AY130" s="244" t="s">
        <v>133</v>
      </c>
    </row>
    <row r="131" s="15" customFormat="1">
      <c r="A131" s="15"/>
      <c r="B131" s="245"/>
      <c r="C131" s="246"/>
      <c r="D131" s="227" t="s">
        <v>141</v>
      </c>
      <c r="E131" s="247" t="s">
        <v>1</v>
      </c>
      <c r="F131" s="248" t="s">
        <v>146</v>
      </c>
      <c r="G131" s="246"/>
      <c r="H131" s="249">
        <v>35</v>
      </c>
      <c r="I131" s="246"/>
      <c r="J131" s="246"/>
      <c r="K131" s="246"/>
      <c r="L131" s="250"/>
      <c r="M131" s="251"/>
      <c r="N131" s="252"/>
      <c r="O131" s="252"/>
      <c r="P131" s="252"/>
      <c r="Q131" s="252"/>
      <c r="R131" s="252"/>
      <c r="S131" s="252"/>
      <c r="T131" s="253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54" t="s">
        <v>141</v>
      </c>
      <c r="AU131" s="254" t="s">
        <v>83</v>
      </c>
      <c r="AV131" s="15" t="s">
        <v>139</v>
      </c>
      <c r="AW131" s="15" t="s">
        <v>29</v>
      </c>
      <c r="AX131" s="15" t="s">
        <v>81</v>
      </c>
      <c r="AY131" s="254" t="s">
        <v>133</v>
      </c>
    </row>
    <row r="132" s="2" customFormat="1" ht="16.5" customHeight="1">
      <c r="A132" s="33"/>
      <c r="B132" s="34"/>
      <c r="C132" s="265" t="s">
        <v>172</v>
      </c>
      <c r="D132" s="265" t="s">
        <v>189</v>
      </c>
      <c r="E132" s="266" t="s">
        <v>845</v>
      </c>
      <c r="F132" s="267" t="s">
        <v>846</v>
      </c>
      <c r="G132" s="268" t="s">
        <v>192</v>
      </c>
      <c r="H132" s="269">
        <v>15</v>
      </c>
      <c r="I132" s="270">
        <v>114</v>
      </c>
      <c r="J132" s="270">
        <f>ROUND(I132*H132,2)</f>
        <v>1710</v>
      </c>
      <c r="K132" s="271"/>
      <c r="L132" s="272"/>
      <c r="M132" s="273" t="s">
        <v>1</v>
      </c>
      <c r="N132" s="274" t="s">
        <v>38</v>
      </c>
      <c r="O132" s="221">
        <v>0</v>
      </c>
      <c r="P132" s="221">
        <f>O132*H132</f>
        <v>0</v>
      </c>
      <c r="Q132" s="221">
        <v>0.001</v>
      </c>
      <c r="R132" s="221">
        <f>Q132*H132</f>
        <v>0.014999999999999999</v>
      </c>
      <c r="S132" s="221">
        <v>0</v>
      </c>
      <c r="T132" s="22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223" t="s">
        <v>339</v>
      </c>
      <c r="AT132" s="223" t="s">
        <v>189</v>
      </c>
      <c r="AU132" s="223" t="s">
        <v>83</v>
      </c>
      <c r="AY132" s="18" t="s">
        <v>133</v>
      </c>
      <c r="BE132" s="224">
        <f>IF(N132="základní",J132,0)</f>
        <v>1710</v>
      </c>
      <c r="BF132" s="224">
        <f>IF(N132="snížená",J132,0)</f>
        <v>0</v>
      </c>
      <c r="BG132" s="224">
        <f>IF(N132="zákl. přenesená",J132,0)</f>
        <v>0</v>
      </c>
      <c r="BH132" s="224">
        <f>IF(N132="sníž. přenesená",J132,0)</f>
        <v>0</v>
      </c>
      <c r="BI132" s="224">
        <f>IF(N132="nulová",J132,0)</f>
        <v>0</v>
      </c>
      <c r="BJ132" s="18" t="s">
        <v>81</v>
      </c>
      <c r="BK132" s="224">
        <f>ROUND(I132*H132,2)</f>
        <v>1710</v>
      </c>
      <c r="BL132" s="18" t="s">
        <v>228</v>
      </c>
      <c r="BM132" s="223" t="s">
        <v>847</v>
      </c>
    </row>
    <row r="133" s="2" customFormat="1" ht="16.5" customHeight="1">
      <c r="A133" s="33"/>
      <c r="B133" s="34"/>
      <c r="C133" s="265" t="s">
        <v>177</v>
      </c>
      <c r="D133" s="265" t="s">
        <v>189</v>
      </c>
      <c r="E133" s="266" t="s">
        <v>848</v>
      </c>
      <c r="F133" s="267" t="s">
        <v>849</v>
      </c>
      <c r="G133" s="268" t="s">
        <v>361</v>
      </c>
      <c r="H133" s="269">
        <v>20</v>
      </c>
      <c r="I133" s="270">
        <v>38.299999999999997</v>
      </c>
      <c r="J133" s="270">
        <f>ROUND(I133*H133,2)</f>
        <v>766</v>
      </c>
      <c r="K133" s="271"/>
      <c r="L133" s="272"/>
      <c r="M133" s="273" t="s">
        <v>1</v>
      </c>
      <c r="N133" s="274" t="s">
        <v>38</v>
      </c>
      <c r="O133" s="221">
        <v>0</v>
      </c>
      <c r="P133" s="221">
        <f>O133*H133</f>
        <v>0</v>
      </c>
      <c r="Q133" s="221">
        <v>0.001</v>
      </c>
      <c r="R133" s="221">
        <f>Q133*H133</f>
        <v>0.02</v>
      </c>
      <c r="S133" s="221">
        <v>0</v>
      </c>
      <c r="T133" s="222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223" t="s">
        <v>339</v>
      </c>
      <c r="AT133" s="223" t="s">
        <v>189</v>
      </c>
      <c r="AU133" s="223" t="s">
        <v>83</v>
      </c>
      <c r="AY133" s="18" t="s">
        <v>133</v>
      </c>
      <c r="BE133" s="224">
        <f>IF(N133="základní",J133,0)</f>
        <v>766</v>
      </c>
      <c r="BF133" s="224">
        <f>IF(N133="snížená",J133,0)</f>
        <v>0</v>
      </c>
      <c r="BG133" s="224">
        <f>IF(N133="zákl. přenesená",J133,0)</f>
        <v>0</v>
      </c>
      <c r="BH133" s="224">
        <f>IF(N133="sníž. přenesená",J133,0)</f>
        <v>0</v>
      </c>
      <c r="BI133" s="224">
        <f>IF(N133="nulová",J133,0)</f>
        <v>0</v>
      </c>
      <c r="BJ133" s="18" t="s">
        <v>81</v>
      </c>
      <c r="BK133" s="224">
        <f>ROUND(I133*H133,2)</f>
        <v>766</v>
      </c>
      <c r="BL133" s="18" t="s">
        <v>228</v>
      </c>
      <c r="BM133" s="223" t="s">
        <v>850</v>
      </c>
    </row>
    <row r="134" s="2" customFormat="1" ht="24.15" customHeight="1">
      <c r="A134" s="33"/>
      <c r="B134" s="34"/>
      <c r="C134" s="265" t="s">
        <v>184</v>
      </c>
      <c r="D134" s="265" t="s">
        <v>189</v>
      </c>
      <c r="E134" s="266" t="s">
        <v>851</v>
      </c>
      <c r="F134" s="267" t="s">
        <v>852</v>
      </c>
      <c r="G134" s="268" t="s">
        <v>361</v>
      </c>
      <c r="H134" s="269">
        <v>15</v>
      </c>
      <c r="I134" s="270">
        <v>21.800000000000001</v>
      </c>
      <c r="J134" s="270">
        <f>ROUND(I134*H134,2)</f>
        <v>327</v>
      </c>
      <c r="K134" s="271"/>
      <c r="L134" s="272"/>
      <c r="M134" s="273" t="s">
        <v>1</v>
      </c>
      <c r="N134" s="274" t="s">
        <v>38</v>
      </c>
      <c r="O134" s="221">
        <v>0</v>
      </c>
      <c r="P134" s="221">
        <f>O134*H134</f>
        <v>0</v>
      </c>
      <c r="Q134" s="221">
        <v>6.0000000000000002E-05</v>
      </c>
      <c r="R134" s="221">
        <f>Q134*H134</f>
        <v>0.00089999999999999998</v>
      </c>
      <c r="S134" s="221">
        <v>0</v>
      </c>
      <c r="T134" s="22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223" t="s">
        <v>339</v>
      </c>
      <c r="AT134" s="223" t="s">
        <v>189</v>
      </c>
      <c r="AU134" s="223" t="s">
        <v>83</v>
      </c>
      <c r="AY134" s="18" t="s">
        <v>133</v>
      </c>
      <c r="BE134" s="224">
        <f>IF(N134="základní",J134,0)</f>
        <v>327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8" t="s">
        <v>81</v>
      </c>
      <c r="BK134" s="224">
        <f>ROUND(I134*H134,2)</f>
        <v>327</v>
      </c>
      <c r="BL134" s="18" t="s">
        <v>228</v>
      </c>
      <c r="BM134" s="223" t="s">
        <v>853</v>
      </c>
    </row>
    <row r="135" s="2" customFormat="1" ht="24.15" customHeight="1">
      <c r="A135" s="33"/>
      <c r="B135" s="34"/>
      <c r="C135" s="265" t="s">
        <v>188</v>
      </c>
      <c r="D135" s="265" t="s">
        <v>189</v>
      </c>
      <c r="E135" s="266" t="s">
        <v>854</v>
      </c>
      <c r="F135" s="267" t="s">
        <v>855</v>
      </c>
      <c r="G135" s="268" t="s">
        <v>231</v>
      </c>
      <c r="H135" s="269">
        <v>10</v>
      </c>
      <c r="I135" s="270">
        <v>20.600000000000001</v>
      </c>
      <c r="J135" s="270">
        <f>ROUND(I135*H135,2)</f>
        <v>206</v>
      </c>
      <c r="K135" s="271"/>
      <c r="L135" s="272"/>
      <c r="M135" s="273" t="s">
        <v>1</v>
      </c>
      <c r="N135" s="274" t="s">
        <v>38</v>
      </c>
      <c r="O135" s="221">
        <v>0</v>
      </c>
      <c r="P135" s="221">
        <f>O135*H135</f>
        <v>0</v>
      </c>
      <c r="Q135" s="221">
        <v>0.00029999999999999997</v>
      </c>
      <c r="R135" s="221">
        <f>Q135*H135</f>
        <v>0.0029999999999999996</v>
      </c>
      <c r="S135" s="221">
        <v>0</v>
      </c>
      <c r="T135" s="22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23" t="s">
        <v>339</v>
      </c>
      <c r="AT135" s="223" t="s">
        <v>189</v>
      </c>
      <c r="AU135" s="223" t="s">
        <v>83</v>
      </c>
      <c r="AY135" s="18" t="s">
        <v>133</v>
      </c>
      <c r="BE135" s="224">
        <f>IF(N135="základní",J135,0)</f>
        <v>206</v>
      </c>
      <c r="BF135" s="224">
        <f>IF(N135="snížená",J135,0)</f>
        <v>0</v>
      </c>
      <c r="BG135" s="224">
        <f>IF(N135="zákl. přenesená",J135,0)</f>
        <v>0</v>
      </c>
      <c r="BH135" s="224">
        <f>IF(N135="sníž. přenesená",J135,0)</f>
        <v>0</v>
      </c>
      <c r="BI135" s="224">
        <f>IF(N135="nulová",J135,0)</f>
        <v>0</v>
      </c>
      <c r="BJ135" s="18" t="s">
        <v>81</v>
      </c>
      <c r="BK135" s="224">
        <f>ROUND(I135*H135,2)</f>
        <v>206</v>
      </c>
      <c r="BL135" s="18" t="s">
        <v>228</v>
      </c>
      <c r="BM135" s="223" t="s">
        <v>856</v>
      </c>
    </row>
    <row r="136" s="2" customFormat="1" ht="16.5" customHeight="1">
      <c r="A136" s="33"/>
      <c r="B136" s="34"/>
      <c r="C136" s="212" t="s">
        <v>196</v>
      </c>
      <c r="D136" s="212" t="s">
        <v>135</v>
      </c>
      <c r="E136" s="213" t="s">
        <v>857</v>
      </c>
      <c r="F136" s="214" t="s">
        <v>858</v>
      </c>
      <c r="G136" s="215" t="s">
        <v>231</v>
      </c>
      <c r="H136" s="216">
        <v>93</v>
      </c>
      <c r="I136" s="217">
        <v>100</v>
      </c>
      <c r="J136" s="217">
        <f>ROUND(I136*H136,2)</f>
        <v>9300</v>
      </c>
      <c r="K136" s="218"/>
      <c r="L136" s="39"/>
      <c r="M136" s="219" t="s">
        <v>1</v>
      </c>
      <c r="N136" s="220" t="s">
        <v>38</v>
      </c>
      <c r="O136" s="221">
        <v>0.35199999999999998</v>
      </c>
      <c r="P136" s="221">
        <f>O136*H136</f>
        <v>32.735999999999997</v>
      </c>
      <c r="Q136" s="221">
        <v>0</v>
      </c>
      <c r="R136" s="221">
        <f>Q136*H136</f>
        <v>0</v>
      </c>
      <c r="S136" s="221">
        <v>0</v>
      </c>
      <c r="T136" s="222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23" t="s">
        <v>228</v>
      </c>
      <c r="AT136" s="223" t="s">
        <v>135</v>
      </c>
      <c r="AU136" s="223" t="s">
        <v>83</v>
      </c>
      <c r="AY136" s="18" t="s">
        <v>133</v>
      </c>
      <c r="BE136" s="224">
        <f>IF(N136="základní",J136,0)</f>
        <v>9300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8" t="s">
        <v>81</v>
      </c>
      <c r="BK136" s="224">
        <f>ROUND(I136*H136,2)</f>
        <v>9300</v>
      </c>
      <c r="BL136" s="18" t="s">
        <v>228</v>
      </c>
      <c r="BM136" s="223" t="s">
        <v>859</v>
      </c>
    </row>
    <row r="137" s="2" customFormat="1" ht="16.5" customHeight="1">
      <c r="A137" s="33"/>
      <c r="B137" s="34"/>
      <c r="C137" s="265" t="s">
        <v>201</v>
      </c>
      <c r="D137" s="265" t="s">
        <v>189</v>
      </c>
      <c r="E137" s="266" t="s">
        <v>860</v>
      </c>
      <c r="F137" s="267" t="s">
        <v>861</v>
      </c>
      <c r="G137" s="268" t="s">
        <v>231</v>
      </c>
      <c r="H137" s="269">
        <v>2</v>
      </c>
      <c r="I137" s="270">
        <v>44.799999999999997</v>
      </c>
      <c r="J137" s="270">
        <f>ROUND(I137*H137,2)</f>
        <v>89.599999999999994</v>
      </c>
      <c r="K137" s="271"/>
      <c r="L137" s="272"/>
      <c r="M137" s="273" t="s">
        <v>1</v>
      </c>
      <c r="N137" s="274" t="s">
        <v>38</v>
      </c>
      <c r="O137" s="221">
        <v>0</v>
      </c>
      <c r="P137" s="221">
        <f>O137*H137</f>
        <v>0</v>
      </c>
      <c r="Q137" s="221">
        <v>0.00010000000000000001</v>
      </c>
      <c r="R137" s="221">
        <f>Q137*H137</f>
        <v>0.00020000000000000001</v>
      </c>
      <c r="S137" s="221">
        <v>0</v>
      </c>
      <c r="T137" s="22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223" t="s">
        <v>339</v>
      </c>
      <c r="AT137" s="223" t="s">
        <v>189</v>
      </c>
      <c r="AU137" s="223" t="s">
        <v>83</v>
      </c>
      <c r="AY137" s="18" t="s">
        <v>133</v>
      </c>
      <c r="BE137" s="224">
        <f>IF(N137="základní",J137,0)</f>
        <v>89.599999999999994</v>
      </c>
      <c r="BF137" s="224">
        <f>IF(N137="snížená",J137,0)</f>
        <v>0</v>
      </c>
      <c r="BG137" s="224">
        <f>IF(N137="zákl. přenesená",J137,0)</f>
        <v>0</v>
      </c>
      <c r="BH137" s="224">
        <f>IF(N137="sníž. přenesená",J137,0)</f>
        <v>0</v>
      </c>
      <c r="BI137" s="224">
        <f>IF(N137="nulová",J137,0)</f>
        <v>0</v>
      </c>
      <c r="BJ137" s="18" t="s">
        <v>81</v>
      </c>
      <c r="BK137" s="224">
        <f>ROUND(I137*H137,2)</f>
        <v>89.599999999999994</v>
      </c>
      <c r="BL137" s="18" t="s">
        <v>228</v>
      </c>
      <c r="BM137" s="223" t="s">
        <v>862</v>
      </c>
    </row>
    <row r="138" s="2" customFormat="1" ht="21.75" customHeight="1">
      <c r="A138" s="33"/>
      <c r="B138" s="34"/>
      <c r="C138" s="265" t="s">
        <v>206</v>
      </c>
      <c r="D138" s="265" t="s">
        <v>189</v>
      </c>
      <c r="E138" s="266" t="s">
        <v>863</v>
      </c>
      <c r="F138" s="267" t="s">
        <v>864</v>
      </c>
      <c r="G138" s="268" t="s">
        <v>231</v>
      </c>
      <c r="H138" s="269">
        <v>2</v>
      </c>
      <c r="I138" s="270">
        <v>26.199999999999999</v>
      </c>
      <c r="J138" s="270">
        <f>ROUND(I138*H138,2)</f>
        <v>52.399999999999999</v>
      </c>
      <c r="K138" s="271"/>
      <c r="L138" s="272"/>
      <c r="M138" s="273" t="s">
        <v>1</v>
      </c>
      <c r="N138" s="274" t="s">
        <v>38</v>
      </c>
      <c r="O138" s="221">
        <v>0</v>
      </c>
      <c r="P138" s="221">
        <f>O138*H138</f>
        <v>0</v>
      </c>
      <c r="Q138" s="221">
        <v>0.00029999999999999997</v>
      </c>
      <c r="R138" s="221">
        <f>Q138*H138</f>
        <v>0.00059999999999999995</v>
      </c>
      <c r="S138" s="221">
        <v>0</v>
      </c>
      <c r="T138" s="222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223" t="s">
        <v>339</v>
      </c>
      <c r="AT138" s="223" t="s">
        <v>189</v>
      </c>
      <c r="AU138" s="223" t="s">
        <v>83</v>
      </c>
      <c r="AY138" s="18" t="s">
        <v>133</v>
      </c>
      <c r="BE138" s="224">
        <f>IF(N138="základní",J138,0)</f>
        <v>52.399999999999999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8" t="s">
        <v>81</v>
      </c>
      <c r="BK138" s="224">
        <f>ROUND(I138*H138,2)</f>
        <v>52.399999999999999</v>
      </c>
      <c r="BL138" s="18" t="s">
        <v>228</v>
      </c>
      <c r="BM138" s="223" t="s">
        <v>865</v>
      </c>
    </row>
    <row r="139" s="2" customFormat="1" ht="16.5" customHeight="1">
      <c r="A139" s="33"/>
      <c r="B139" s="34"/>
      <c r="C139" s="265" t="s">
        <v>210</v>
      </c>
      <c r="D139" s="265" t="s">
        <v>189</v>
      </c>
      <c r="E139" s="266" t="s">
        <v>866</v>
      </c>
      <c r="F139" s="267" t="s">
        <v>867</v>
      </c>
      <c r="G139" s="268" t="s">
        <v>231</v>
      </c>
      <c r="H139" s="269">
        <v>8</v>
      </c>
      <c r="I139" s="270">
        <v>26</v>
      </c>
      <c r="J139" s="270">
        <f>ROUND(I139*H139,2)</f>
        <v>208</v>
      </c>
      <c r="K139" s="271"/>
      <c r="L139" s="272"/>
      <c r="M139" s="273" t="s">
        <v>1</v>
      </c>
      <c r="N139" s="274" t="s">
        <v>38</v>
      </c>
      <c r="O139" s="221">
        <v>0</v>
      </c>
      <c r="P139" s="221">
        <f>O139*H139</f>
        <v>0</v>
      </c>
      <c r="Q139" s="221">
        <v>0.00029999999999999997</v>
      </c>
      <c r="R139" s="221">
        <f>Q139*H139</f>
        <v>0.0023999999999999998</v>
      </c>
      <c r="S139" s="221">
        <v>0</v>
      </c>
      <c r="T139" s="222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223" t="s">
        <v>339</v>
      </c>
      <c r="AT139" s="223" t="s">
        <v>189</v>
      </c>
      <c r="AU139" s="223" t="s">
        <v>83</v>
      </c>
      <c r="AY139" s="18" t="s">
        <v>133</v>
      </c>
      <c r="BE139" s="224">
        <f>IF(N139="základní",J139,0)</f>
        <v>208</v>
      </c>
      <c r="BF139" s="224">
        <f>IF(N139="snížená",J139,0)</f>
        <v>0</v>
      </c>
      <c r="BG139" s="224">
        <f>IF(N139="zákl. přenesená",J139,0)</f>
        <v>0</v>
      </c>
      <c r="BH139" s="224">
        <f>IF(N139="sníž. přenesená",J139,0)</f>
        <v>0</v>
      </c>
      <c r="BI139" s="224">
        <f>IF(N139="nulová",J139,0)</f>
        <v>0</v>
      </c>
      <c r="BJ139" s="18" t="s">
        <v>81</v>
      </c>
      <c r="BK139" s="224">
        <f>ROUND(I139*H139,2)</f>
        <v>208</v>
      </c>
      <c r="BL139" s="18" t="s">
        <v>228</v>
      </c>
      <c r="BM139" s="223" t="s">
        <v>868</v>
      </c>
    </row>
    <row r="140" s="2" customFormat="1" ht="16.5" customHeight="1">
      <c r="A140" s="33"/>
      <c r="B140" s="34"/>
      <c r="C140" s="265" t="s">
        <v>215</v>
      </c>
      <c r="D140" s="265" t="s">
        <v>189</v>
      </c>
      <c r="E140" s="266" t="s">
        <v>869</v>
      </c>
      <c r="F140" s="267" t="s">
        <v>870</v>
      </c>
      <c r="G140" s="268" t="s">
        <v>231</v>
      </c>
      <c r="H140" s="269">
        <v>30</v>
      </c>
      <c r="I140" s="270">
        <v>15.1</v>
      </c>
      <c r="J140" s="270">
        <f>ROUND(I140*H140,2)</f>
        <v>453</v>
      </c>
      <c r="K140" s="271"/>
      <c r="L140" s="272"/>
      <c r="M140" s="273" t="s">
        <v>1</v>
      </c>
      <c r="N140" s="274" t="s">
        <v>38</v>
      </c>
      <c r="O140" s="221">
        <v>0</v>
      </c>
      <c r="P140" s="221">
        <f>O140*H140</f>
        <v>0</v>
      </c>
      <c r="Q140" s="221">
        <v>0.00012999999999999999</v>
      </c>
      <c r="R140" s="221">
        <f>Q140*H140</f>
        <v>0.0038999999999999998</v>
      </c>
      <c r="S140" s="221">
        <v>0</v>
      </c>
      <c r="T140" s="22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223" t="s">
        <v>339</v>
      </c>
      <c r="AT140" s="223" t="s">
        <v>189</v>
      </c>
      <c r="AU140" s="223" t="s">
        <v>83</v>
      </c>
      <c r="AY140" s="18" t="s">
        <v>133</v>
      </c>
      <c r="BE140" s="224">
        <f>IF(N140="základní",J140,0)</f>
        <v>453</v>
      </c>
      <c r="BF140" s="224">
        <f>IF(N140="snížená",J140,0)</f>
        <v>0</v>
      </c>
      <c r="BG140" s="224">
        <f>IF(N140="zákl. přenesená",J140,0)</f>
        <v>0</v>
      </c>
      <c r="BH140" s="224">
        <f>IF(N140="sníž. přenesená",J140,0)</f>
        <v>0</v>
      </c>
      <c r="BI140" s="224">
        <f>IF(N140="nulová",J140,0)</f>
        <v>0</v>
      </c>
      <c r="BJ140" s="18" t="s">
        <v>81</v>
      </c>
      <c r="BK140" s="224">
        <f>ROUND(I140*H140,2)</f>
        <v>453</v>
      </c>
      <c r="BL140" s="18" t="s">
        <v>228</v>
      </c>
      <c r="BM140" s="223" t="s">
        <v>871</v>
      </c>
    </row>
    <row r="141" s="2" customFormat="1" ht="16.5" customHeight="1">
      <c r="A141" s="33"/>
      <c r="B141" s="34"/>
      <c r="C141" s="265" t="s">
        <v>8</v>
      </c>
      <c r="D141" s="265" t="s">
        <v>189</v>
      </c>
      <c r="E141" s="266" t="s">
        <v>872</v>
      </c>
      <c r="F141" s="267" t="s">
        <v>873</v>
      </c>
      <c r="G141" s="268" t="s">
        <v>231</v>
      </c>
      <c r="H141" s="269">
        <v>20</v>
      </c>
      <c r="I141" s="270">
        <v>14.300000000000001</v>
      </c>
      <c r="J141" s="270">
        <f>ROUND(I141*H141,2)</f>
        <v>286</v>
      </c>
      <c r="K141" s="271"/>
      <c r="L141" s="272"/>
      <c r="M141" s="273" t="s">
        <v>1</v>
      </c>
      <c r="N141" s="274" t="s">
        <v>38</v>
      </c>
      <c r="O141" s="221">
        <v>0</v>
      </c>
      <c r="P141" s="221">
        <f>O141*H141</f>
        <v>0</v>
      </c>
      <c r="Q141" s="221">
        <v>0.00013999999999999999</v>
      </c>
      <c r="R141" s="221">
        <f>Q141*H141</f>
        <v>0.0027999999999999995</v>
      </c>
      <c r="S141" s="221">
        <v>0</v>
      </c>
      <c r="T141" s="22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23" t="s">
        <v>339</v>
      </c>
      <c r="AT141" s="223" t="s">
        <v>189</v>
      </c>
      <c r="AU141" s="223" t="s">
        <v>83</v>
      </c>
      <c r="AY141" s="18" t="s">
        <v>133</v>
      </c>
      <c r="BE141" s="224">
        <f>IF(N141="základní",J141,0)</f>
        <v>286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8" t="s">
        <v>81</v>
      </c>
      <c r="BK141" s="224">
        <f>ROUND(I141*H141,2)</f>
        <v>286</v>
      </c>
      <c r="BL141" s="18" t="s">
        <v>228</v>
      </c>
      <c r="BM141" s="223" t="s">
        <v>874</v>
      </c>
    </row>
    <row r="142" s="2" customFormat="1" ht="16.5" customHeight="1">
      <c r="A142" s="33"/>
      <c r="B142" s="34"/>
      <c r="C142" s="265" t="s">
        <v>228</v>
      </c>
      <c r="D142" s="265" t="s">
        <v>189</v>
      </c>
      <c r="E142" s="266" t="s">
        <v>875</v>
      </c>
      <c r="F142" s="267" t="s">
        <v>876</v>
      </c>
      <c r="G142" s="268" t="s">
        <v>231</v>
      </c>
      <c r="H142" s="269">
        <v>2</v>
      </c>
      <c r="I142" s="270">
        <v>68.099999999999994</v>
      </c>
      <c r="J142" s="270">
        <f>ROUND(I142*H142,2)</f>
        <v>136.19999999999999</v>
      </c>
      <c r="K142" s="271"/>
      <c r="L142" s="272"/>
      <c r="M142" s="273" t="s">
        <v>1</v>
      </c>
      <c r="N142" s="274" t="s">
        <v>38</v>
      </c>
      <c r="O142" s="221">
        <v>0</v>
      </c>
      <c r="P142" s="221">
        <f>O142*H142</f>
        <v>0</v>
      </c>
      <c r="Q142" s="221">
        <v>0.00050000000000000001</v>
      </c>
      <c r="R142" s="221">
        <f>Q142*H142</f>
        <v>0.001</v>
      </c>
      <c r="S142" s="221">
        <v>0</v>
      </c>
      <c r="T142" s="22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23" t="s">
        <v>339</v>
      </c>
      <c r="AT142" s="223" t="s">
        <v>189</v>
      </c>
      <c r="AU142" s="223" t="s">
        <v>83</v>
      </c>
      <c r="AY142" s="18" t="s">
        <v>133</v>
      </c>
      <c r="BE142" s="224">
        <f>IF(N142="základní",J142,0)</f>
        <v>136.19999999999999</v>
      </c>
      <c r="BF142" s="224">
        <f>IF(N142="snížená",J142,0)</f>
        <v>0</v>
      </c>
      <c r="BG142" s="224">
        <f>IF(N142="zákl. přenesená",J142,0)</f>
        <v>0</v>
      </c>
      <c r="BH142" s="224">
        <f>IF(N142="sníž. přenesená",J142,0)</f>
        <v>0</v>
      </c>
      <c r="BI142" s="224">
        <f>IF(N142="nulová",J142,0)</f>
        <v>0</v>
      </c>
      <c r="BJ142" s="18" t="s">
        <v>81</v>
      </c>
      <c r="BK142" s="224">
        <f>ROUND(I142*H142,2)</f>
        <v>136.19999999999999</v>
      </c>
      <c r="BL142" s="18" t="s">
        <v>228</v>
      </c>
      <c r="BM142" s="223" t="s">
        <v>877</v>
      </c>
    </row>
    <row r="143" s="2" customFormat="1" ht="33" customHeight="1">
      <c r="A143" s="33"/>
      <c r="B143" s="34"/>
      <c r="C143" s="265" t="s">
        <v>239</v>
      </c>
      <c r="D143" s="265" t="s">
        <v>189</v>
      </c>
      <c r="E143" s="266" t="s">
        <v>878</v>
      </c>
      <c r="F143" s="267" t="s">
        <v>879</v>
      </c>
      <c r="G143" s="268" t="s">
        <v>231</v>
      </c>
      <c r="H143" s="269">
        <v>6</v>
      </c>
      <c r="I143" s="270">
        <v>15.5</v>
      </c>
      <c r="J143" s="270">
        <f>ROUND(I143*H143,2)</f>
        <v>93</v>
      </c>
      <c r="K143" s="271"/>
      <c r="L143" s="272"/>
      <c r="M143" s="273" t="s">
        <v>1</v>
      </c>
      <c r="N143" s="274" t="s">
        <v>38</v>
      </c>
      <c r="O143" s="221">
        <v>0</v>
      </c>
      <c r="P143" s="221">
        <f>O143*H143</f>
        <v>0</v>
      </c>
      <c r="Q143" s="221">
        <v>0.00014999999999999999</v>
      </c>
      <c r="R143" s="221">
        <f>Q143*H143</f>
        <v>0.00089999999999999998</v>
      </c>
      <c r="S143" s="221">
        <v>0</v>
      </c>
      <c r="T143" s="222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23" t="s">
        <v>339</v>
      </c>
      <c r="AT143" s="223" t="s">
        <v>189</v>
      </c>
      <c r="AU143" s="223" t="s">
        <v>83</v>
      </c>
      <c r="AY143" s="18" t="s">
        <v>133</v>
      </c>
      <c r="BE143" s="224">
        <f>IF(N143="základní",J143,0)</f>
        <v>93</v>
      </c>
      <c r="BF143" s="224">
        <f>IF(N143="snížená",J143,0)</f>
        <v>0</v>
      </c>
      <c r="BG143" s="224">
        <f>IF(N143="zákl. přenesená",J143,0)</f>
        <v>0</v>
      </c>
      <c r="BH143" s="224">
        <f>IF(N143="sníž. přenesená",J143,0)</f>
        <v>0</v>
      </c>
      <c r="BI143" s="224">
        <f>IF(N143="nulová",J143,0)</f>
        <v>0</v>
      </c>
      <c r="BJ143" s="18" t="s">
        <v>81</v>
      </c>
      <c r="BK143" s="224">
        <f>ROUND(I143*H143,2)</f>
        <v>93</v>
      </c>
      <c r="BL143" s="18" t="s">
        <v>228</v>
      </c>
      <c r="BM143" s="223" t="s">
        <v>880</v>
      </c>
    </row>
    <row r="144" s="2" customFormat="1" ht="24.15" customHeight="1">
      <c r="A144" s="33"/>
      <c r="B144" s="34"/>
      <c r="C144" s="265" t="s">
        <v>245</v>
      </c>
      <c r="D144" s="265" t="s">
        <v>189</v>
      </c>
      <c r="E144" s="266" t="s">
        <v>881</v>
      </c>
      <c r="F144" s="267" t="s">
        <v>882</v>
      </c>
      <c r="G144" s="268" t="s">
        <v>231</v>
      </c>
      <c r="H144" s="269">
        <v>10</v>
      </c>
      <c r="I144" s="270">
        <v>23.600000000000001</v>
      </c>
      <c r="J144" s="270">
        <f>ROUND(I144*H144,2)</f>
        <v>236</v>
      </c>
      <c r="K144" s="271"/>
      <c r="L144" s="272"/>
      <c r="M144" s="273" t="s">
        <v>1</v>
      </c>
      <c r="N144" s="274" t="s">
        <v>38</v>
      </c>
      <c r="O144" s="221">
        <v>0</v>
      </c>
      <c r="P144" s="221">
        <f>O144*H144</f>
        <v>0</v>
      </c>
      <c r="Q144" s="221">
        <v>0.00025999999999999998</v>
      </c>
      <c r="R144" s="221">
        <f>Q144*H144</f>
        <v>0.0025999999999999999</v>
      </c>
      <c r="S144" s="221">
        <v>0</v>
      </c>
      <c r="T144" s="222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223" t="s">
        <v>339</v>
      </c>
      <c r="AT144" s="223" t="s">
        <v>189</v>
      </c>
      <c r="AU144" s="223" t="s">
        <v>83</v>
      </c>
      <c r="AY144" s="18" t="s">
        <v>133</v>
      </c>
      <c r="BE144" s="224">
        <f>IF(N144="základní",J144,0)</f>
        <v>236</v>
      </c>
      <c r="BF144" s="224">
        <f>IF(N144="snížená",J144,0)</f>
        <v>0</v>
      </c>
      <c r="BG144" s="224">
        <f>IF(N144="zákl. přenesená",J144,0)</f>
        <v>0</v>
      </c>
      <c r="BH144" s="224">
        <f>IF(N144="sníž. přenesená",J144,0)</f>
        <v>0</v>
      </c>
      <c r="BI144" s="224">
        <f>IF(N144="nulová",J144,0)</f>
        <v>0</v>
      </c>
      <c r="BJ144" s="18" t="s">
        <v>81</v>
      </c>
      <c r="BK144" s="224">
        <f>ROUND(I144*H144,2)</f>
        <v>236</v>
      </c>
      <c r="BL144" s="18" t="s">
        <v>228</v>
      </c>
      <c r="BM144" s="223" t="s">
        <v>883</v>
      </c>
    </row>
    <row r="145" s="2" customFormat="1" ht="24.15" customHeight="1">
      <c r="A145" s="33"/>
      <c r="B145" s="34"/>
      <c r="C145" s="265" t="s">
        <v>254</v>
      </c>
      <c r="D145" s="265" t="s">
        <v>189</v>
      </c>
      <c r="E145" s="266" t="s">
        <v>884</v>
      </c>
      <c r="F145" s="267" t="s">
        <v>885</v>
      </c>
      <c r="G145" s="268" t="s">
        <v>231</v>
      </c>
      <c r="H145" s="269">
        <v>12</v>
      </c>
      <c r="I145" s="270">
        <v>30.899999999999999</v>
      </c>
      <c r="J145" s="270">
        <f>ROUND(I145*H145,2)</f>
        <v>370.80000000000001</v>
      </c>
      <c r="K145" s="271"/>
      <c r="L145" s="272"/>
      <c r="M145" s="273" t="s">
        <v>1</v>
      </c>
      <c r="N145" s="274" t="s">
        <v>38</v>
      </c>
      <c r="O145" s="221">
        <v>0</v>
      </c>
      <c r="P145" s="221">
        <f>O145*H145</f>
        <v>0</v>
      </c>
      <c r="Q145" s="221">
        <v>0.00069999999999999999</v>
      </c>
      <c r="R145" s="221">
        <f>Q145*H145</f>
        <v>0.0083999999999999995</v>
      </c>
      <c r="S145" s="221">
        <v>0</v>
      </c>
      <c r="T145" s="22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23" t="s">
        <v>339</v>
      </c>
      <c r="AT145" s="223" t="s">
        <v>189</v>
      </c>
      <c r="AU145" s="223" t="s">
        <v>83</v>
      </c>
      <c r="AY145" s="18" t="s">
        <v>133</v>
      </c>
      <c r="BE145" s="224">
        <f>IF(N145="základní",J145,0)</f>
        <v>370.80000000000001</v>
      </c>
      <c r="BF145" s="224">
        <f>IF(N145="snížená",J145,0)</f>
        <v>0</v>
      </c>
      <c r="BG145" s="224">
        <f>IF(N145="zákl. přenesená",J145,0)</f>
        <v>0</v>
      </c>
      <c r="BH145" s="224">
        <f>IF(N145="sníž. přenesená",J145,0)</f>
        <v>0</v>
      </c>
      <c r="BI145" s="224">
        <f>IF(N145="nulová",J145,0)</f>
        <v>0</v>
      </c>
      <c r="BJ145" s="18" t="s">
        <v>81</v>
      </c>
      <c r="BK145" s="224">
        <f>ROUND(I145*H145,2)</f>
        <v>370.80000000000001</v>
      </c>
      <c r="BL145" s="18" t="s">
        <v>228</v>
      </c>
      <c r="BM145" s="223" t="s">
        <v>886</v>
      </c>
    </row>
    <row r="146" s="2" customFormat="1" ht="24.15" customHeight="1">
      <c r="A146" s="33"/>
      <c r="B146" s="34"/>
      <c r="C146" s="265" t="s">
        <v>262</v>
      </c>
      <c r="D146" s="265" t="s">
        <v>189</v>
      </c>
      <c r="E146" s="266" t="s">
        <v>887</v>
      </c>
      <c r="F146" s="267" t="s">
        <v>888</v>
      </c>
      <c r="G146" s="268" t="s">
        <v>231</v>
      </c>
      <c r="H146" s="269">
        <v>1</v>
      </c>
      <c r="I146" s="270">
        <v>305</v>
      </c>
      <c r="J146" s="270">
        <f>ROUND(I146*H146,2)</f>
        <v>305</v>
      </c>
      <c r="K146" s="271"/>
      <c r="L146" s="272"/>
      <c r="M146" s="273" t="s">
        <v>1</v>
      </c>
      <c r="N146" s="274" t="s">
        <v>38</v>
      </c>
      <c r="O146" s="221">
        <v>0</v>
      </c>
      <c r="P146" s="221">
        <f>O146*H146</f>
        <v>0</v>
      </c>
      <c r="Q146" s="221">
        <v>0.00089999999999999998</v>
      </c>
      <c r="R146" s="221">
        <f>Q146*H146</f>
        <v>0.00089999999999999998</v>
      </c>
      <c r="S146" s="221">
        <v>0</v>
      </c>
      <c r="T146" s="222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23" t="s">
        <v>339</v>
      </c>
      <c r="AT146" s="223" t="s">
        <v>189</v>
      </c>
      <c r="AU146" s="223" t="s">
        <v>83</v>
      </c>
      <c r="AY146" s="18" t="s">
        <v>133</v>
      </c>
      <c r="BE146" s="224">
        <f>IF(N146="základní",J146,0)</f>
        <v>305</v>
      </c>
      <c r="BF146" s="224">
        <f>IF(N146="snížená",J146,0)</f>
        <v>0</v>
      </c>
      <c r="BG146" s="224">
        <f>IF(N146="zákl. přenesená",J146,0)</f>
        <v>0</v>
      </c>
      <c r="BH146" s="224">
        <f>IF(N146="sníž. přenesená",J146,0)</f>
        <v>0</v>
      </c>
      <c r="BI146" s="224">
        <f>IF(N146="nulová",J146,0)</f>
        <v>0</v>
      </c>
      <c r="BJ146" s="18" t="s">
        <v>81</v>
      </c>
      <c r="BK146" s="224">
        <f>ROUND(I146*H146,2)</f>
        <v>305</v>
      </c>
      <c r="BL146" s="18" t="s">
        <v>228</v>
      </c>
      <c r="BM146" s="223" t="s">
        <v>889</v>
      </c>
    </row>
    <row r="147" s="2" customFormat="1" ht="16.5" customHeight="1">
      <c r="A147" s="33"/>
      <c r="B147" s="34"/>
      <c r="C147" s="212" t="s">
        <v>7</v>
      </c>
      <c r="D147" s="212" t="s">
        <v>135</v>
      </c>
      <c r="E147" s="213" t="s">
        <v>890</v>
      </c>
      <c r="F147" s="214" t="s">
        <v>891</v>
      </c>
      <c r="G147" s="215" t="s">
        <v>231</v>
      </c>
      <c r="H147" s="216">
        <v>20</v>
      </c>
      <c r="I147" s="217">
        <v>119</v>
      </c>
      <c r="J147" s="217">
        <f>ROUND(I147*H147,2)</f>
        <v>2380</v>
      </c>
      <c r="K147" s="218"/>
      <c r="L147" s="39"/>
      <c r="M147" s="219" t="s">
        <v>1</v>
      </c>
      <c r="N147" s="220" t="s">
        <v>38</v>
      </c>
      <c r="O147" s="221">
        <v>0.28399999999999997</v>
      </c>
      <c r="P147" s="221">
        <f>O147*H147</f>
        <v>5.6799999999999997</v>
      </c>
      <c r="Q147" s="221">
        <v>0</v>
      </c>
      <c r="R147" s="221">
        <f>Q147*H147</f>
        <v>0</v>
      </c>
      <c r="S147" s="221">
        <v>0</v>
      </c>
      <c r="T147" s="222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223" t="s">
        <v>228</v>
      </c>
      <c r="AT147" s="223" t="s">
        <v>135</v>
      </c>
      <c r="AU147" s="223" t="s">
        <v>83</v>
      </c>
      <c r="AY147" s="18" t="s">
        <v>133</v>
      </c>
      <c r="BE147" s="224">
        <f>IF(N147="základní",J147,0)</f>
        <v>2380</v>
      </c>
      <c r="BF147" s="224">
        <f>IF(N147="snížená",J147,0)</f>
        <v>0</v>
      </c>
      <c r="BG147" s="224">
        <f>IF(N147="zákl. přenesená",J147,0)</f>
        <v>0</v>
      </c>
      <c r="BH147" s="224">
        <f>IF(N147="sníž. přenesená",J147,0)</f>
        <v>0</v>
      </c>
      <c r="BI147" s="224">
        <f>IF(N147="nulová",J147,0)</f>
        <v>0</v>
      </c>
      <c r="BJ147" s="18" t="s">
        <v>81</v>
      </c>
      <c r="BK147" s="224">
        <f>ROUND(I147*H147,2)</f>
        <v>2380</v>
      </c>
      <c r="BL147" s="18" t="s">
        <v>228</v>
      </c>
      <c r="BM147" s="223" t="s">
        <v>892</v>
      </c>
    </row>
    <row r="148" s="2" customFormat="1" ht="21.75" customHeight="1">
      <c r="A148" s="33"/>
      <c r="B148" s="34"/>
      <c r="C148" s="212" t="s">
        <v>274</v>
      </c>
      <c r="D148" s="212" t="s">
        <v>135</v>
      </c>
      <c r="E148" s="213" t="s">
        <v>893</v>
      </c>
      <c r="F148" s="214" t="s">
        <v>894</v>
      </c>
      <c r="G148" s="215" t="s">
        <v>231</v>
      </c>
      <c r="H148" s="216">
        <v>6</v>
      </c>
      <c r="I148" s="217">
        <v>75.599999999999994</v>
      </c>
      <c r="J148" s="217">
        <f>ROUND(I148*H148,2)</f>
        <v>453.60000000000002</v>
      </c>
      <c r="K148" s="218"/>
      <c r="L148" s="39"/>
      <c r="M148" s="219" t="s">
        <v>1</v>
      </c>
      <c r="N148" s="220" t="s">
        <v>38</v>
      </c>
      <c r="O148" s="221">
        <v>0.17999999999999999</v>
      </c>
      <c r="P148" s="221">
        <f>O148*H148</f>
        <v>1.0800000000000001</v>
      </c>
      <c r="Q148" s="221">
        <v>0</v>
      </c>
      <c r="R148" s="221">
        <f>Q148*H148</f>
        <v>0</v>
      </c>
      <c r="S148" s="221">
        <v>0</v>
      </c>
      <c r="T148" s="222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23" t="s">
        <v>228</v>
      </c>
      <c r="AT148" s="223" t="s">
        <v>135</v>
      </c>
      <c r="AU148" s="223" t="s">
        <v>83</v>
      </c>
      <c r="AY148" s="18" t="s">
        <v>133</v>
      </c>
      <c r="BE148" s="224">
        <f>IF(N148="základní",J148,0)</f>
        <v>453.60000000000002</v>
      </c>
      <c r="BF148" s="224">
        <f>IF(N148="snížená",J148,0)</f>
        <v>0</v>
      </c>
      <c r="BG148" s="224">
        <f>IF(N148="zákl. přenesená",J148,0)</f>
        <v>0</v>
      </c>
      <c r="BH148" s="224">
        <f>IF(N148="sníž. přenesená",J148,0)</f>
        <v>0</v>
      </c>
      <c r="BI148" s="224">
        <f>IF(N148="nulová",J148,0)</f>
        <v>0</v>
      </c>
      <c r="BJ148" s="18" t="s">
        <v>81</v>
      </c>
      <c r="BK148" s="224">
        <f>ROUND(I148*H148,2)</f>
        <v>453.60000000000002</v>
      </c>
      <c r="BL148" s="18" t="s">
        <v>228</v>
      </c>
      <c r="BM148" s="223" t="s">
        <v>895</v>
      </c>
    </row>
    <row r="149" s="2" customFormat="1" ht="16.5" customHeight="1">
      <c r="A149" s="33"/>
      <c r="B149" s="34"/>
      <c r="C149" s="212" t="s">
        <v>278</v>
      </c>
      <c r="D149" s="212" t="s">
        <v>135</v>
      </c>
      <c r="E149" s="213" t="s">
        <v>896</v>
      </c>
      <c r="F149" s="214" t="s">
        <v>897</v>
      </c>
      <c r="G149" s="215" t="s">
        <v>231</v>
      </c>
      <c r="H149" s="216">
        <v>2</v>
      </c>
      <c r="I149" s="217">
        <v>84</v>
      </c>
      <c r="J149" s="217">
        <f>ROUND(I149*H149,2)</f>
        <v>168</v>
      </c>
      <c r="K149" s="218"/>
      <c r="L149" s="39"/>
      <c r="M149" s="219" t="s">
        <v>1</v>
      </c>
      <c r="N149" s="220" t="s">
        <v>38</v>
      </c>
      <c r="O149" s="221">
        <v>0.20000000000000001</v>
      </c>
      <c r="P149" s="221">
        <f>O149*H149</f>
        <v>0.40000000000000002</v>
      </c>
      <c r="Q149" s="221">
        <v>0</v>
      </c>
      <c r="R149" s="221">
        <f>Q149*H149</f>
        <v>0</v>
      </c>
      <c r="S149" s="221">
        <v>0</v>
      </c>
      <c r="T149" s="22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23" t="s">
        <v>228</v>
      </c>
      <c r="AT149" s="223" t="s">
        <v>135</v>
      </c>
      <c r="AU149" s="223" t="s">
        <v>83</v>
      </c>
      <c r="AY149" s="18" t="s">
        <v>133</v>
      </c>
      <c r="BE149" s="224">
        <f>IF(N149="základní",J149,0)</f>
        <v>168</v>
      </c>
      <c r="BF149" s="224">
        <f>IF(N149="snížená",J149,0)</f>
        <v>0</v>
      </c>
      <c r="BG149" s="224">
        <f>IF(N149="zákl. přenesená",J149,0)</f>
        <v>0</v>
      </c>
      <c r="BH149" s="224">
        <f>IF(N149="sníž. přenesená",J149,0)</f>
        <v>0</v>
      </c>
      <c r="BI149" s="224">
        <f>IF(N149="nulová",J149,0)</f>
        <v>0</v>
      </c>
      <c r="BJ149" s="18" t="s">
        <v>81</v>
      </c>
      <c r="BK149" s="224">
        <f>ROUND(I149*H149,2)</f>
        <v>168</v>
      </c>
      <c r="BL149" s="18" t="s">
        <v>228</v>
      </c>
      <c r="BM149" s="223" t="s">
        <v>898</v>
      </c>
    </row>
    <row r="150" s="2" customFormat="1" ht="24.15" customHeight="1">
      <c r="A150" s="33"/>
      <c r="B150" s="34"/>
      <c r="C150" s="265" t="s">
        <v>282</v>
      </c>
      <c r="D150" s="265" t="s">
        <v>189</v>
      </c>
      <c r="E150" s="266" t="s">
        <v>899</v>
      </c>
      <c r="F150" s="267" t="s">
        <v>900</v>
      </c>
      <c r="G150" s="268" t="s">
        <v>231</v>
      </c>
      <c r="H150" s="269">
        <v>2</v>
      </c>
      <c r="I150" s="270">
        <v>655</v>
      </c>
      <c r="J150" s="270">
        <f>ROUND(I150*H150,2)</f>
        <v>1310</v>
      </c>
      <c r="K150" s="271"/>
      <c r="L150" s="272"/>
      <c r="M150" s="273" t="s">
        <v>1</v>
      </c>
      <c r="N150" s="274" t="s">
        <v>38</v>
      </c>
      <c r="O150" s="221">
        <v>0</v>
      </c>
      <c r="P150" s="221">
        <f>O150*H150</f>
        <v>0</v>
      </c>
      <c r="Q150" s="221">
        <v>0.00058</v>
      </c>
      <c r="R150" s="221">
        <f>Q150*H150</f>
        <v>0.00116</v>
      </c>
      <c r="S150" s="221">
        <v>0</v>
      </c>
      <c r="T150" s="222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223" t="s">
        <v>339</v>
      </c>
      <c r="AT150" s="223" t="s">
        <v>189</v>
      </c>
      <c r="AU150" s="223" t="s">
        <v>83</v>
      </c>
      <c r="AY150" s="18" t="s">
        <v>133</v>
      </c>
      <c r="BE150" s="224">
        <f>IF(N150="základní",J150,0)</f>
        <v>1310</v>
      </c>
      <c r="BF150" s="224">
        <f>IF(N150="snížená",J150,0)</f>
        <v>0</v>
      </c>
      <c r="BG150" s="224">
        <f>IF(N150="zákl. přenesená",J150,0)</f>
        <v>0</v>
      </c>
      <c r="BH150" s="224">
        <f>IF(N150="sníž. přenesená",J150,0)</f>
        <v>0</v>
      </c>
      <c r="BI150" s="224">
        <f>IF(N150="nulová",J150,0)</f>
        <v>0</v>
      </c>
      <c r="BJ150" s="18" t="s">
        <v>81</v>
      </c>
      <c r="BK150" s="224">
        <f>ROUND(I150*H150,2)</f>
        <v>1310</v>
      </c>
      <c r="BL150" s="18" t="s">
        <v>228</v>
      </c>
      <c r="BM150" s="223" t="s">
        <v>901</v>
      </c>
    </row>
    <row r="151" s="2" customFormat="1" ht="16.5" customHeight="1">
      <c r="A151" s="33"/>
      <c r="B151" s="34"/>
      <c r="C151" s="265" t="s">
        <v>286</v>
      </c>
      <c r="D151" s="265" t="s">
        <v>189</v>
      </c>
      <c r="E151" s="266" t="s">
        <v>902</v>
      </c>
      <c r="F151" s="267" t="s">
        <v>903</v>
      </c>
      <c r="G151" s="268" t="s">
        <v>231</v>
      </c>
      <c r="H151" s="269">
        <v>2</v>
      </c>
      <c r="I151" s="270">
        <v>490</v>
      </c>
      <c r="J151" s="270">
        <f>ROUND(I151*H151,2)</f>
        <v>980</v>
      </c>
      <c r="K151" s="271"/>
      <c r="L151" s="272"/>
      <c r="M151" s="273" t="s">
        <v>1</v>
      </c>
      <c r="N151" s="274" t="s">
        <v>38</v>
      </c>
      <c r="O151" s="221">
        <v>0</v>
      </c>
      <c r="P151" s="221">
        <f>O151*H151</f>
        <v>0</v>
      </c>
      <c r="Q151" s="221">
        <v>0.00012</v>
      </c>
      <c r="R151" s="221">
        <f>Q151*H151</f>
        <v>0.00024000000000000001</v>
      </c>
      <c r="S151" s="221">
        <v>0</v>
      </c>
      <c r="T151" s="222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23" t="s">
        <v>339</v>
      </c>
      <c r="AT151" s="223" t="s">
        <v>189</v>
      </c>
      <c r="AU151" s="223" t="s">
        <v>83</v>
      </c>
      <c r="AY151" s="18" t="s">
        <v>133</v>
      </c>
      <c r="BE151" s="224">
        <f>IF(N151="základní",J151,0)</f>
        <v>980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8" t="s">
        <v>81</v>
      </c>
      <c r="BK151" s="224">
        <f>ROUND(I151*H151,2)</f>
        <v>980</v>
      </c>
      <c r="BL151" s="18" t="s">
        <v>228</v>
      </c>
      <c r="BM151" s="223" t="s">
        <v>904</v>
      </c>
    </row>
    <row r="152" s="2" customFormat="1" ht="16.5" customHeight="1">
      <c r="A152" s="33"/>
      <c r="B152" s="34"/>
      <c r="C152" s="212" t="s">
        <v>292</v>
      </c>
      <c r="D152" s="212" t="s">
        <v>135</v>
      </c>
      <c r="E152" s="213" t="s">
        <v>905</v>
      </c>
      <c r="F152" s="214" t="s">
        <v>906</v>
      </c>
      <c r="G152" s="215" t="s">
        <v>231</v>
      </c>
      <c r="H152" s="216">
        <v>1</v>
      </c>
      <c r="I152" s="217">
        <v>337</v>
      </c>
      <c r="J152" s="217">
        <f>ROUND(I152*H152,2)</f>
        <v>337</v>
      </c>
      <c r="K152" s="218"/>
      <c r="L152" s="39"/>
      <c r="M152" s="219" t="s">
        <v>1</v>
      </c>
      <c r="N152" s="220" t="s">
        <v>38</v>
      </c>
      <c r="O152" s="221">
        <v>0.80200000000000005</v>
      </c>
      <c r="P152" s="221">
        <f>O152*H152</f>
        <v>0.80200000000000005</v>
      </c>
      <c r="Q152" s="221">
        <v>0</v>
      </c>
      <c r="R152" s="221">
        <f>Q152*H152</f>
        <v>0</v>
      </c>
      <c r="S152" s="221">
        <v>0</v>
      </c>
      <c r="T152" s="222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23" t="s">
        <v>228</v>
      </c>
      <c r="AT152" s="223" t="s">
        <v>135</v>
      </c>
      <c r="AU152" s="223" t="s">
        <v>83</v>
      </c>
      <c r="AY152" s="18" t="s">
        <v>133</v>
      </c>
      <c r="BE152" s="224">
        <f>IF(N152="základní",J152,0)</f>
        <v>337</v>
      </c>
      <c r="BF152" s="224">
        <f>IF(N152="snížená",J152,0)</f>
        <v>0</v>
      </c>
      <c r="BG152" s="224">
        <f>IF(N152="zákl. přenesená",J152,0)</f>
        <v>0</v>
      </c>
      <c r="BH152" s="224">
        <f>IF(N152="sníž. přenesená",J152,0)</f>
        <v>0</v>
      </c>
      <c r="BI152" s="224">
        <f>IF(N152="nulová",J152,0)</f>
        <v>0</v>
      </c>
      <c r="BJ152" s="18" t="s">
        <v>81</v>
      </c>
      <c r="BK152" s="224">
        <f>ROUND(I152*H152,2)</f>
        <v>337</v>
      </c>
      <c r="BL152" s="18" t="s">
        <v>228</v>
      </c>
      <c r="BM152" s="223" t="s">
        <v>907</v>
      </c>
    </row>
    <row r="153" s="2" customFormat="1" ht="24.15" customHeight="1">
      <c r="A153" s="33"/>
      <c r="B153" s="34"/>
      <c r="C153" s="212" t="s">
        <v>297</v>
      </c>
      <c r="D153" s="212" t="s">
        <v>135</v>
      </c>
      <c r="E153" s="213" t="s">
        <v>908</v>
      </c>
      <c r="F153" s="214" t="s">
        <v>909</v>
      </c>
      <c r="G153" s="215" t="s">
        <v>576</v>
      </c>
      <c r="H153" s="216">
        <v>1</v>
      </c>
      <c r="I153" s="217">
        <v>3500</v>
      </c>
      <c r="J153" s="217">
        <f>ROUND(I153*H153,2)</f>
        <v>3500</v>
      </c>
      <c r="K153" s="218"/>
      <c r="L153" s="39"/>
      <c r="M153" s="219" t="s">
        <v>1</v>
      </c>
      <c r="N153" s="220" t="s">
        <v>38</v>
      </c>
      <c r="O153" s="221">
        <v>0</v>
      </c>
      <c r="P153" s="221">
        <f>O153*H153</f>
        <v>0</v>
      </c>
      <c r="Q153" s="221">
        <v>0</v>
      </c>
      <c r="R153" s="221">
        <f>Q153*H153</f>
        <v>0</v>
      </c>
      <c r="S153" s="221">
        <v>0</v>
      </c>
      <c r="T153" s="222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223" t="s">
        <v>228</v>
      </c>
      <c r="AT153" s="223" t="s">
        <v>135</v>
      </c>
      <c r="AU153" s="223" t="s">
        <v>83</v>
      </c>
      <c r="AY153" s="18" t="s">
        <v>133</v>
      </c>
      <c r="BE153" s="224">
        <f>IF(N153="základní",J153,0)</f>
        <v>3500</v>
      </c>
      <c r="BF153" s="224">
        <f>IF(N153="snížená",J153,0)</f>
        <v>0</v>
      </c>
      <c r="BG153" s="224">
        <f>IF(N153="zákl. přenesená",J153,0)</f>
        <v>0</v>
      </c>
      <c r="BH153" s="224">
        <f>IF(N153="sníž. přenesená",J153,0)</f>
        <v>0</v>
      </c>
      <c r="BI153" s="224">
        <f>IF(N153="nulová",J153,0)</f>
        <v>0</v>
      </c>
      <c r="BJ153" s="18" t="s">
        <v>81</v>
      </c>
      <c r="BK153" s="224">
        <f>ROUND(I153*H153,2)</f>
        <v>3500</v>
      </c>
      <c r="BL153" s="18" t="s">
        <v>228</v>
      </c>
      <c r="BM153" s="223" t="s">
        <v>910</v>
      </c>
    </row>
    <row r="154" s="2" customFormat="1" ht="16.5" customHeight="1">
      <c r="A154" s="33"/>
      <c r="B154" s="34"/>
      <c r="C154" s="265" t="s">
        <v>302</v>
      </c>
      <c r="D154" s="265" t="s">
        <v>189</v>
      </c>
      <c r="E154" s="266" t="s">
        <v>911</v>
      </c>
      <c r="F154" s="267" t="s">
        <v>912</v>
      </c>
      <c r="G154" s="268" t="s">
        <v>231</v>
      </c>
      <c r="H154" s="269">
        <v>2</v>
      </c>
      <c r="I154" s="270">
        <v>35</v>
      </c>
      <c r="J154" s="270">
        <f>ROUND(I154*H154,2)</f>
        <v>70</v>
      </c>
      <c r="K154" s="271"/>
      <c r="L154" s="272"/>
      <c r="M154" s="273" t="s">
        <v>1</v>
      </c>
      <c r="N154" s="274" t="s">
        <v>38</v>
      </c>
      <c r="O154" s="221">
        <v>0</v>
      </c>
      <c r="P154" s="221">
        <f>O154*H154</f>
        <v>0</v>
      </c>
      <c r="Q154" s="221">
        <v>1.0000000000000001E-05</v>
      </c>
      <c r="R154" s="221">
        <f>Q154*H154</f>
        <v>2.0000000000000002E-05</v>
      </c>
      <c r="S154" s="221">
        <v>0</v>
      </c>
      <c r="T154" s="222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23" t="s">
        <v>339</v>
      </c>
      <c r="AT154" s="223" t="s">
        <v>189</v>
      </c>
      <c r="AU154" s="223" t="s">
        <v>83</v>
      </c>
      <c r="AY154" s="18" t="s">
        <v>133</v>
      </c>
      <c r="BE154" s="224">
        <f>IF(N154="základní",J154,0)</f>
        <v>70</v>
      </c>
      <c r="BF154" s="224">
        <f>IF(N154="snížená",J154,0)</f>
        <v>0</v>
      </c>
      <c r="BG154" s="224">
        <f>IF(N154="zákl. přenesená",J154,0)</f>
        <v>0</v>
      </c>
      <c r="BH154" s="224">
        <f>IF(N154="sníž. přenesená",J154,0)</f>
        <v>0</v>
      </c>
      <c r="BI154" s="224">
        <f>IF(N154="nulová",J154,0)</f>
        <v>0</v>
      </c>
      <c r="BJ154" s="18" t="s">
        <v>81</v>
      </c>
      <c r="BK154" s="224">
        <f>ROUND(I154*H154,2)</f>
        <v>70</v>
      </c>
      <c r="BL154" s="18" t="s">
        <v>228</v>
      </c>
      <c r="BM154" s="223" t="s">
        <v>913</v>
      </c>
    </row>
    <row r="155" s="12" customFormat="1" ht="25.92" customHeight="1">
      <c r="A155" s="12"/>
      <c r="B155" s="197"/>
      <c r="C155" s="198"/>
      <c r="D155" s="199" t="s">
        <v>72</v>
      </c>
      <c r="E155" s="200" t="s">
        <v>189</v>
      </c>
      <c r="F155" s="200" t="s">
        <v>914</v>
      </c>
      <c r="G155" s="198"/>
      <c r="H155" s="198"/>
      <c r="I155" s="198"/>
      <c r="J155" s="201">
        <f>BK155</f>
        <v>13508</v>
      </c>
      <c r="K155" s="198"/>
      <c r="L155" s="202"/>
      <c r="M155" s="203"/>
      <c r="N155" s="204"/>
      <c r="O155" s="204"/>
      <c r="P155" s="205">
        <f>P156</f>
        <v>38.240000000000002</v>
      </c>
      <c r="Q155" s="204"/>
      <c r="R155" s="205">
        <f>R156</f>
        <v>0</v>
      </c>
      <c r="S155" s="204"/>
      <c r="T155" s="206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7" t="s">
        <v>155</v>
      </c>
      <c r="AT155" s="208" t="s">
        <v>72</v>
      </c>
      <c r="AU155" s="208" t="s">
        <v>73</v>
      </c>
      <c r="AY155" s="207" t="s">
        <v>133</v>
      </c>
      <c r="BK155" s="209">
        <f>BK156</f>
        <v>13508</v>
      </c>
    </row>
    <row r="156" s="12" customFormat="1" ht="22.8" customHeight="1">
      <c r="A156" s="12"/>
      <c r="B156" s="197"/>
      <c r="C156" s="198"/>
      <c r="D156" s="199" t="s">
        <v>72</v>
      </c>
      <c r="E156" s="210" t="s">
        <v>915</v>
      </c>
      <c r="F156" s="210" t="s">
        <v>916</v>
      </c>
      <c r="G156" s="198"/>
      <c r="H156" s="198"/>
      <c r="I156" s="198"/>
      <c r="J156" s="211">
        <f>BK156</f>
        <v>13508</v>
      </c>
      <c r="K156" s="198"/>
      <c r="L156" s="202"/>
      <c r="M156" s="203"/>
      <c r="N156" s="204"/>
      <c r="O156" s="204"/>
      <c r="P156" s="205">
        <f>SUM(P157:P159)</f>
        <v>38.240000000000002</v>
      </c>
      <c r="Q156" s="204"/>
      <c r="R156" s="205">
        <f>SUM(R157:R159)</f>
        <v>0</v>
      </c>
      <c r="S156" s="204"/>
      <c r="T156" s="206">
        <f>SUM(T157:T159)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7" t="s">
        <v>155</v>
      </c>
      <c r="AT156" s="208" t="s">
        <v>72</v>
      </c>
      <c r="AU156" s="208" t="s">
        <v>81</v>
      </c>
      <c r="AY156" s="207" t="s">
        <v>133</v>
      </c>
      <c r="BK156" s="209">
        <f>SUM(BK157:BK159)</f>
        <v>13508</v>
      </c>
    </row>
    <row r="157" s="2" customFormat="1" ht="24.15" customHeight="1">
      <c r="A157" s="33"/>
      <c r="B157" s="34"/>
      <c r="C157" s="212" t="s">
        <v>306</v>
      </c>
      <c r="D157" s="212" t="s">
        <v>135</v>
      </c>
      <c r="E157" s="213" t="s">
        <v>917</v>
      </c>
      <c r="F157" s="214" t="s">
        <v>918</v>
      </c>
      <c r="G157" s="215" t="s">
        <v>361</v>
      </c>
      <c r="H157" s="216">
        <v>40</v>
      </c>
      <c r="I157" s="217">
        <v>254</v>
      </c>
      <c r="J157" s="217">
        <f>ROUND(I157*H157,2)</f>
        <v>10160</v>
      </c>
      <c r="K157" s="218"/>
      <c r="L157" s="39"/>
      <c r="M157" s="219" t="s">
        <v>1</v>
      </c>
      <c r="N157" s="220" t="s">
        <v>38</v>
      </c>
      <c r="O157" s="221">
        <v>0.73899999999999999</v>
      </c>
      <c r="P157" s="221">
        <f>O157*H157</f>
        <v>29.559999999999999</v>
      </c>
      <c r="Q157" s="221">
        <v>0</v>
      </c>
      <c r="R157" s="221">
        <f>Q157*H157</f>
        <v>0</v>
      </c>
      <c r="S157" s="221">
        <v>0</v>
      </c>
      <c r="T157" s="222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23" t="s">
        <v>547</v>
      </c>
      <c r="AT157" s="223" t="s">
        <v>135</v>
      </c>
      <c r="AU157" s="223" t="s">
        <v>83</v>
      </c>
      <c r="AY157" s="18" t="s">
        <v>133</v>
      </c>
      <c r="BE157" s="224">
        <f>IF(N157="základní",J157,0)</f>
        <v>10160</v>
      </c>
      <c r="BF157" s="224">
        <f>IF(N157="snížená",J157,0)</f>
        <v>0</v>
      </c>
      <c r="BG157" s="224">
        <f>IF(N157="zákl. přenesená",J157,0)</f>
        <v>0</v>
      </c>
      <c r="BH157" s="224">
        <f>IF(N157="sníž. přenesená",J157,0)</f>
        <v>0</v>
      </c>
      <c r="BI157" s="224">
        <f>IF(N157="nulová",J157,0)</f>
        <v>0</v>
      </c>
      <c r="BJ157" s="18" t="s">
        <v>81</v>
      </c>
      <c r="BK157" s="224">
        <f>ROUND(I157*H157,2)</f>
        <v>10160</v>
      </c>
      <c r="BL157" s="18" t="s">
        <v>547</v>
      </c>
      <c r="BM157" s="223" t="s">
        <v>919</v>
      </c>
    </row>
    <row r="158" s="2" customFormat="1" ht="24.15" customHeight="1">
      <c r="A158" s="33"/>
      <c r="B158" s="34"/>
      <c r="C158" s="212" t="s">
        <v>325</v>
      </c>
      <c r="D158" s="212" t="s">
        <v>135</v>
      </c>
      <c r="E158" s="213" t="s">
        <v>920</v>
      </c>
      <c r="F158" s="214" t="s">
        <v>921</v>
      </c>
      <c r="G158" s="215" t="s">
        <v>361</v>
      </c>
      <c r="H158" s="216">
        <v>40</v>
      </c>
      <c r="I158" s="217">
        <v>56.200000000000003</v>
      </c>
      <c r="J158" s="217">
        <f>ROUND(I158*H158,2)</f>
        <v>2248</v>
      </c>
      <c r="K158" s="218"/>
      <c r="L158" s="39"/>
      <c r="M158" s="219" t="s">
        <v>1</v>
      </c>
      <c r="N158" s="220" t="s">
        <v>38</v>
      </c>
      <c r="O158" s="221">
        <v>0.13700000000000001</v>
      </c>
      <c r="P158" s="221">
        <f>O158*H158</f>
        <v>5.4800000000000004</v>
      </c>
      <c r="Q158" s="221">
        <v>0</v>
      </c>
      <c r="R158" s="221">
        <f>Q158*H158</f>
        <v>0</v>
      </c>
      <c r="S158" s="221">
        <v>0</v>
      </c>
      <c r="T158" s="222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23" t="s">
        <v>547</v>
      </c>
      <c r="AT158" s="223" t="s">
        <v>135</v>
      </c>
      <c r="AU158" s="223" t="s">
        <v>83</v>
      </c>
      <c r="AY158" s="18" t="s">
        <v>133</v>
      </c>
      <c r="BE158" s="224">
        <f>IF(N158="základní",J158,0)</f>
        <v>2248</v>
      </c>
      <c r="BF158" s="224">
        <f>IF(N158="snížená",J158,0)</f>
        <v>0</v>
      </c>
      <c r="BG158" s="224">
        <f>IF(N158="zákl. přenesená",J158,0)</f>
        <v>0</v>
      </c>
      <c r="BH158" s="224">
        <f>IF(N158="sníž. přenesená",J158,0)</f>
        <v>0</v>
      </c>
      <c r="BI158" s="224">
        <f>IF(N158="nulová",J158,0)</f>
        <v>0</v>
      </c>
      <c r="BJ158" s="18" t="s">
        <v>81</v>
      </c>
      <c r="BK158" s="224">
        <f>ROUND(I158*H158,2)</f>
        <v>2248</v>
      </c>
      <c r="BL158" s="18" t="s">
        <v>547</v>
      </c>
      <c r="BM158" s="223" t="s">
        <v>922</v>
      </c>
    </row>
    <row r="159" s="2" customFormat="1" ht="33" customHeight="1">
      <c r="A159" s="33"/>
      <c r="B159" s="34"/>
      <c r="C159" s="212" t="s">
        <v>333</v>
      </c>
      <c r="D159" s="212" t="s">
        <v>135</v>
      </c>
      <c r="E159" s="213" t="s">
        <v>923</v>
      </c>
      <c r="F159" s="214" t="s">
        <v>924</v>
      </c>
      <c r="G159" s="215" t="s">
        <v>180</v>
      </c>
      <c r="H159" s="216">
        <v>40</v>
      </c>
      <c r="I159" s="217">
        <v>27.5</v>
      </c>
      <c r="J159" s="217">
        <f>ROUND(I159*H159,2)</f>
        <v>1100</v>
      </c>
      <c r="K159" s="218"/>
      <c r="L159" s="39"/>
      <c r="M159" s="278" t="s">
        <v>1</v>
      </c>
      <c r="N159" s="279" t="s">
        <v>38</v>
      </c>
      <c r="O159" s="280">
        <v>0.080000000000000002</v>
      </c>
      <c r="P159" s="280">
        <f>O159*H159</f>
        <v>3.2000000000000002</v>
      </c>
      <c r="Q159" s="280">
        <v>0</v>
      </c>
      <c r="R159" s="280">
        <f>Q159*H159</f>
        <v>0</v>
      </c>
      <c r="S159" s="280">
        <v>0</v>
      </c>
      <c r="T159" s="28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23" t="s">
        <v>547</v>
      </c>
      <c r="AT159" s="223" t="s">
        <v>135</v>
      </c>
      <c r="AU159" s="223" t="s">
        <v>83</v>
      </c>
      <c r="AY159" s="18" t="s">
        <v>133</v>
      </c>
      <c r="BE159" s="224">
        <f>IF(N159="základní",J159,0)</f>
        <v>1100</v>
      </c>
      <c r="BF159" s="224">
        <f>IF(N159="snížená",J159,0)</f>
        <v>0</v>
      </c>
      <c r="BG159" s="224">
        <f>IF(N159="zákl. přenesená",J159,0)</f>
        <v>0</v>
      </c>
      <c r="BH159" s="224">
        <f>IF(N159="sníž. přenesená",J159,0)</f>
        <v>0</v>
      </c>
      <c r="BI159" s="224">
        <f>IF(N159="nulová",J159,0)</f>
        <v>0</v>
      </c>
      <c r="BJ159" s="18" t="s">
        <v>81</v>
      </c>
      <c r="BK159" s="224">
        <f>ROUND(I159*H159,2)</f>
        <v>1100</v>
      </c>
      <c r="BL159" s="18" t="s">
        <v>547</v>
      </c>
      <c r="BM159" s="223" t="s">
        <v>925</v>
      </c>
    </row>
    <row r="160" s="2" customFormat="1" ht="6.96" customHeight="1">
      <c r="A160" s="33"/>
      <c r="B160" s="60"/>
      <c r="C160" s="61"/>
      <c r="D160" s="61"/>
      <c r="E160" s="61"/>
      <c r="F160" s="61"/>
      <c r="G160" s="61"/>
      <c r="H160" s="61"/>
      <c r="I160" s="61"/>
      <c r="J160" s="61"/>
      <c r="K160" s="61"/>
      <c r="L160" s="39"/>
      <c r="M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</row>
  </sheetData>
  <sheetProtection sheet="1" autoFilter="0" formatColumns="0" formatRows="0" objects="1" scenarios="1" spinCount="100000" saltValue="iQGl8rWXYsU8KtMG9++oP0KTcEQDPEMsfjePAfcbfoeMcWG5iG29mkyLKNbjpOGb+I8fxk4qpt4ocZzcR3Dn5w==" hashValue="pWBjG4QJI3rIk2tTCn1G8ZnyWYVRHLtcn/EyDGDUWyxOAtbbQGoETl7xwmnXVqm92/itd1miu/yCgGQclXW03g==" algorithmName="SHA-512" password="CC35"/>
  <autoFilter ref="C119:K159"/>
  <mergeCells count="8">
    <mergeCell ref="E7:H7"/>
    <mergeCell ref="E9:H9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3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83</v>
      </c>
    </row>
    <row r="4" s="1" customFormat="1" ht="24.96" customHeight="1">
      <c r="B4" s="21"/>
      <c r="D4" s="132" t="s">
        <v>93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14</v>
      </c>
      <c r="L6" s="21"/>
    </row>
    <row r="7" s="1" customFormat="1" ht="16.5" customHeight="1">
      <c r="B7" s="21"/>
      <c r="E7" s="135" t="str">
        <f>'Rekapitulace stavby'!K6</f>
        <v>Stavba městského holubníku, Park Vítkov, Praha 3-Žižkov 130 00</v>
      </c>
      <c r="F7" s="134"/>
      <c r="G7" s="134"/>
      <c r="H7" s="134"/>
      <c r="L7" s="21"/>
    </row>
    <row r="8" s="2" customFormat="1" ht="12" customHeight="1">
      <c r="A8" s="33"/>
      <c r="B8" s="39"/>
      <c r="C8" s="33"/>
      <c r="D8" s="134" t="s">
        <v>94</v>
      </c>
      <c r="E8" s="33"/>
      <c r="F8" s="33"/>
      <c r="G8" s="33"/>
      <c r="H8" s="33"/>
      <c r="I8" s="33"/>
      <c r="J8" s="33"/>
      <c r="K8" s="33"/>
      <c r="L8" s="57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" customFormat="1" ht="16.5" customHeight="1">
      <c r="A9" s="33"/>
      <c r="B9" s="39"/>
      <c r="C9" s="33"/>
      <c r="D9" s="33"/>
      <c r="E9" s="136" t="s">
        <v>926</v>
      </c>
      <c r="F9" s="33"/>
      <c r="G9" s="33"/>
      <c r="H9" s="33"/>
      <c r="I9" s="33"/>
      <c r="J9" s="33"/>
      <c r="K9" s="33"/>
      <c r="L9" s="57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>
      <c r="A10" s="33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57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2" customHeight="1">
      <c r="A11" s="33"/>
      <c r="B11" s="39"/>
      <c r="C11" s="33"/>
      <c r="D11" s="134" t="s">
        <v>16</v>
      </c>
      <c r="E11" s="33"/>
      <c r="F11" s="137" t="s">
        <v>1</v>
      </c>
      <c r="G11" s="33"/>
      <c r="H11" s="33"/>
      <c r="I11" s="134" t="s">
        <v>17</v>
      </c>
      <c r="J11" s="137" t="s">
        <v>1</v>
      </c>
      <c r="K11" s="33"/>
      <c r="L11" s="57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 ht="12" customHeight="1">
      <c r="A12" s="33"/>
      <c r="B12" s="39"/>
      <c r="C12" s="33"/>
      <c r="D12" s="134" t="s">
        <v>18</v>
      </c>
      <c r="E12" s="33"/>
      <c r="F12" s="137" t="s">
        <v>19</v>
      </c>
      <c r="G12" s="33"/>
      <c r="H12" s="33"/>
      <c r="I12" s="134" t="s">
        <v>20</v>
      </c>
      <c r="J12" s="138" t="str">
        <f>'Rekapitulace stavby'!AN8</f>
        <v>8. 5. 2022</v>
      </c>
      <c r="K12" s="33"/>
      <c r="L12" s="57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0.8" customHeight="1">
      <c r="A13" s="33"/>
      <c r="B13" s="39"/>
      <c r="C13" s="33"/>
      <c r="D13" s="33"/>
      <c r="E13" s="33"/>
      <c r="F13" s="33"/>
      <c r="G13" s="33"/>
      <c r="H13" s="33"/>
      <c r="I13" s="33"/>
      <c r="J13" s="33"/>
      <c r="K13" s="33"/>
      <c r="L13" s="57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9"/>
      <c r="C14" s="33"/>
      <c r="D14" s="134" t="s">
        <v>22</v>
      </c>
      <c r="E14" s="33"/>
      <c r="F14" s="33"/>
      <c r="G14" s="33"/>
      <c r="H14" s="33"/>
      <c r="I14" s="134" t="s">
        <v>23</v>
      </c>
      <c r="J14" s="137" t="s">
        <v>1</v>
      </c>
      <c r="K14" s="33"/>
      <c r="L14" s="57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8" customHeight="1">
      <c r="A15" s="33"/>
      <c r="B15" s="39"/>
      <c r="C15" s="33"/>
      <c r="D15" s="33"/>
      <c r="E15" s="137" t="s">
        <v>19</v>
      </c>
      <c r="F15" s="33"/>
      <c r="G15" s="33"/>
      <c r="H15" s="33"/>
      <c r="I15" s="134" t="s">
        <v>24</v>
      </c>
      <c r="J15" s="137" t="s">
        <v>1</v>
      </c>
      <c r="K15" s="33"/>
      <c r="L15" s="57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6.96" customHeight="1">
      <c r="A16" s="33"/>
      <c r="B16" s="39"/>
      <c r="C16" s="33"/>
      <c r="D16" s="33"/>
      <c r="E16" s="33"/>
      <c r="F16" s="33"/>
      <c r="G16" s="33"/>
      <c r="H16" s="33"/>
      <c r="I16" s="33"/>
      <c r="J16" s="33"/>
      <c r="K16" s="33"/>
      <c r="L16" s="57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2" customHeight="1">
      <c r="A17" s="33"/>
      <c r="B17" s="39"/>
      <c r="C17" s="33"/>
      <c r="D17" s="134" t="s">
        <v>25</v>
      </c>
      <c r="E17" s="33"/>
      <c r="F17" s="33"/>
      <c r="G17" s="33"/>
      <c r="H17" s="33"/>
      <c r="I17" s="134" t="s">
        <v>23</v>
      </c>
      <c r="J17" s="137" t="s">
        <v>1</v>
      </c>
      <c r="K17" s="33"/>
      <c r="L17" s="57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18" customHeight="1">
      <c r="A18" s="33"/>
      <c r="B18" s="39"/>
      <c r="C18" s="33"/>
      <c r="D18" s="33"/>
      <c r="E18" s="137" t="s">
        <v>26</v>
      </c>
      <c r="F18" s="33"/>
      <c r="G18" s="33"/>
      <c r="H18" s="33"/>
      <c r="I18" s="134" t="s">
        <v>24</v>
      </c>
      <c r="J18" s="137" t="s">
        <v>1</v>
      </c>
      <c r="K18" s="33"/>
      <c r="L18" s="57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6.96" customHeight="1">
      <c r="A19" s="33"/>
      <c r="B19" s="39"/>
      <c r="C19" s="33"/>
      <c r="D19" s="33"/>
      <c r="E19" s="33"/>
      <c r="F19" s="33"/>
      <c r="G19" s="33"/>
      <c r="H19" s="33"/>
      <c r="I19" s="33"/>
      <c r="J19" s="33"/>
      <c r="K19" s="33"/>
      <c r="L19" s="57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2" customHeight="1">
      <c r="A20" s="33"/>
      <c r="B20" s="39"/>
      <c r="C20" s="33"/>
      <c r="D20" s="134" t="s">
        <v>27</v>
      </c>
      <c r="E20" s="33"/>
      <c r="F20" s="33"/>
      <c r="G20" s="33"/>
      <c r="H20" s="33"/>
      <c r="I20" s="134" t="s">
        <v>23</v>
      </c>
      <c r="J20" s="137" t="s">
        <v>1</v>
      </c>
      <c r="K20" s="33"/>
      <c r="L20" s="57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18" customHeight="1">
      <c r="A21" s="33"/>
      <c r="B21" s="39"/>
      <c r="C21" s="33"/>
      <c r="D21" s="33"/>
      <c r="E21" s="137" t="s">
        <v>28</v>
      </c>
      <c r="F21" s="33"/>
      <c r="G21" s="33"/>
      <c r="H21" s="33"/>
      <c r="I21" s="134" t="s">
        <v>24</v>
      </c>
      <c r="J21" s="137" t="s">
        <v>1</v>
      </c>
      <c r="K21" s="33"/>
      <c r="L21" s="57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6.96" customHeight="1">
      <c r="A22" s="33"/>
      <c r="B22" s="39"/>
      <c r="C22" s="33"/>
      <c r="D22" s="33"/>
      <c r="E22" s="33"/>
      <c r="F22" s="33"/>
      <c r="G22" s="33"/>
      <c r="H22" s="33"/>
      <c r="I22" s="33"/>
      <c r="J22" s="33"/>
      <c r="K22" s="33"/>
      <c r="L22" s="57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2" customHeight="1">
      <c r="A23" s="33"/>
      <c r="B23" s="39"/>
      <c r="C23" s="33"/>
      <c r="D23" s="134" t="s">
        <v>30</v>
      </c>
      <c r="E23" s="33"/>
      <c r="F23" s="33"/>
      <c r="G23" s="33"/>
      <c r="H23" s="33"/>
      <c r="I23" s="134" t="s">
        <v>23</v>
      </c>
      <c r="J23" s="137" t="s">
        <v>1</v>
      </c>
      <c r="K23" s="33"/>
      <c r="L23" s="57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18" customHeight="1">
      <c r="A24" s="33"/>
      <c r="B24" s="39"/>
      <c r="C24" s="33"/>
      <c r="D24" s="33"/>
      <c r="E24" s="137" t="s">
        <v>31</v>
      </c>
      <c r="F24" s="33"/>
      <c r="G24" s="33"/>
      <c r="H24" s="33"/>
      <c r="I24" s="134" t="s">
        <v>24</v>
      </c>
      <c r="J24" s="137" t="s">
        <v>1</v>
      </c>
      <c r="K24" s="33"/>
      <c r="L24" s="57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6.96" customHeight="1">
      <c r="A25" s="33"/>
      <c r="B25" s="39"/>
      <c r="C25" s="33"/>
      <c r="D25" s="33"/>
      <c r="E25" s="33"/>
      <c r="F25" s="33"/>
      <c r="G25" s="33"/>
      <c r="H25" s="33"/>
      <c r="I25" s="33"/>
      <c r="J25" s="33"/>
      <c r="K25" s="33"/>
      <c r="L25" s="57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2" customHeight="1">
      <c r="A26" s="33"/>
      <c r="B26" s="39"/>
      <c r="C26" s="33"/>
      <c r="D26" s="134" t="s">
        <v>32</v>
      </c>
      <c r="E26" s="33"/>
      <c r="F26" s="33"/>
      <c r="G26" s="33"/>
      <c r="H26" s="33"/>
      <c r="I26" s="33"/>
      <c r="J26" s="33"/>
      <c r="K26" s="33"/>
      <c r="L26" s="57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8" customFormat="1" ht="16.5" customHeight="1">
      <c r="A27" s="139"/>
      <c r="B27" s="140"/>
      <c r="C27" s="139"/>
      <c r="D27" s="139"/>
      <c r="E27" s="141" t="s">
        <v>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3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57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" customFormat="1" ht="6.96" customHeight="1">
      <c r="A29" s="33"/>
      <c r="B29" s="39"/>
      <c r="C29" s="33"/>
      <c r="D29" s="143"/>
      <c r="E29" s="143"/>
      <c r="F29" s="143"/>
      <c r="G29" s="143"/>
      <c r="H29" s="143"/>
      <c r="I29" s="143"/>
      <c r="J29" s="143"/>
      <c r="K29" s="143"/>
      <c r="L29" s="57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" customFormat="1" ht="25.44" customHeight="1">
      <c r="A30" s="33"/>
      <c r="B30" s="39"/>
      <c r="C30" s="33"/>
      <c r="D30" s="144" t="s">
        <v>33</v>
      </c>
      <c r="E30" s="33"/>
      <c r="F30" s="33"/>
      <c r="G30" s="33"/>
      <c r="H30" s="33"/>
      <c r="I30" s="33"/>
      <c r="J30" s="145">
        <f>ROUND(J117, 2)</f>
        <v>72500</v>
      </c>
      <c r="K30" s="33"/>
      <c r="L30" s="57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9"/>
      <c r="C31" s="33"/>
      <c r="D31" s="143"/>
      <c r="E31" s="143"/>
      <c r="F31" s="143"/>
      <c r="G31" s="143"/>
      <c r="H31" s="143"/>
      <c r="I31" s="143"/>
      <c r="J31" s="143"/>
      <c r="K31" s="143"/>
      <c r="L31" s="57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14.4" customHeight="1">
      <c r="A32" s="33"/>
      <c r="B32" s="39"/>
      <c r="C32" s="33"/>
      <c r="D32" s="33"/>
      <c r="E32" s="33"/>
      <c r="F32" s="146" t="s">
        <v>35</v>
      </c>
      <c r="G32" s="33"/>
      <c r="H32" s="33"/>
      <c r="I32" s="146" t="s">
        <v>34</v>
      </c>
      <c r="J32" s="146" t="s">
        <v>36</v>
      </c>
      <c r="K32" s="33"/>
      <c r="L32" s="57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14.4" customHeight="1">
      <c r="A33" s="33"/>
      <c r="B33" s="39"/>
      <c r="C33" s="33"/>
      <c r="D33" s="147" t="s">
        <v>37</v>
      </c>
      <c r="E33" s="134" t="s">
        <v>38</v>
      </c>
      <c r="F33" s="148">
        <f>ROUND((SUM(BE117:BE132)),  2)</f>
        <v>72500</v>
      </c>
      <c r="G33" s="33"/>
      <c r="H33" s="33"/>
      <c r="I33" s="149">
        <v>0.20999999999999999</v>
      </c>
      <c r="J33" s="148">
        <f>ROUND(((SUM(BE117:BE132))*I33),  2)</f>
        <v>15225</v>
      </c>
      <c r="K33" s="33"/>
      <c r="L33" s="57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9"/>
      <c r="C34" s="33"/>
      <c r="D34" s="33"/>
      <c r="E34" s="134" t="s">
        <v>39</v>
      </c>
      <c r="F34" s="148">
        <f>ROUND((SUM(BF117:BF132)),  2)</f>
        <v>0</v>
      </c>
      <c r="G34" s="33"/>
      <c r="H34" s="33"/>
      <c r="I34" s="149">
        <v>0.14999999999999999</v>
      </c>
      <c r="J34" s="148">
        <f>ROUND(((SUM(BF117:BF132))*I34),  2)</f>
        <v>0</v>
      </c>
      <c r="K34" s="33"/>
      <c r="L34" s="57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hidden="1" s="2" customFormat="1" ht="14.4" customHeight="1">
      <c r="A35" s="33"/>
      <c r="B35" s="39"/>
      <c r="C35" s="33"/>
      <c r="D35" s="33"/>
      <c r="E35" s="134" t="s">
        <v>40</v>
      </c>
      <c r="F35" s="148">
        <f>ROUND((SUM(BG117:BG132)),  2)</f>
        <v>0</v>
      </c>
      <c r="G35" s="33"/>
      <c r="H35" s="33"/>
      <c r="I35" s="149">
        <v>0.20999999999999999</v>
      </c>
      <c r="J35" s="148">
        <f>0</f>
        <v>0</v>
      </c>
      <c r="K35" s="33"/>
      <c r="L35" s="57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hidden="1" s="2" customFormat="1" ht="14.4" customHeight="1">
      <c r="A36" s="33"/>
      <c r="B36" s="39"/>
      <c r="C36" s="33"/>
      <c r="D36" s="33"/>
      <c r="E36" s="134" t="s">
        <v>41</v>
      </c>
      <c r="F36" s="148">
        <f>ROUND((SUM(BH117:BH132)),  2)</f>
        <v>0</v>
      </c>
      <c r="G36" s="33"/>
      <c r="H36" s="33"/>
      <c r="I36" s="149">
        <v>0.14999999999999999</v>
      </c>
      <c r="J36" s="148">
        <f>0</f>
        <v>0</v>
      </c>
      <c r="K36" s="33"/>
      <c r="L36" s="57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9"/>
      <c r="C37" s="33"/>
      <c r="D37" s="33"/>
      <c r="E37" s="134" t="s">
        <v>42</v>
      </c>
      <c r="F37" s="148">
        <f>ROUND((SUM(BI117:BI132)),  2)</f>
        <v>0</v>
      </c>
      <c r="G37" s="33"/>
      <c r="H37" s="33"/>
      <c r="I37" s="149">
        <v>0</v>
      </c>
      <c r="J37" s="148">
        <f>0</f>
        <v>0</v>
      </c>
      <c r="K37" s="33"/>
      <c r="L37" s="57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" customFormat="1" ht="6.96" customHeight="1">
      <c r="A38" s="33"/>
      <c r="B38" s="39"/>
      <c r="C38" s="33"/>
      <c r="D38" s="33"/>
      <c r="E38" s="33"/>
      <c r="F38" s="33"/>
      <c r="G38" s="33"/>
      <c r="H38" s="33"/>
      <c r="I38" s="33"/>
      <c r="J38" s="33"/>
      <c r="K38" s="33"/>
      <c r="L38" s="57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" customFormat="1" ht="25.44" customHeight="1">
      <c r="A39" s="33"/>
      <c r="B39" s="39"/>
      <c r="C39" s="150"/>
      <c r="D39" s="151" t="s">
        <v>43</v>
      </c>
      <c r="E39" s="152"/>
      <c r="F39" s="152"/>
      <c r="G39" s="153" t="s">
        <v>44</v>
      </c>
      <c r="H39" s="154" t="s">
        <v>45</v>
      </c>
      <c r="I39" s="152"/>
      <c r="J39" s="155">
        <f>SUM(J30:J37)</f>
        <v>87725</v>
      </c>
      <c r="K39" s="156"/>
      <c r="L39" s="57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14.4" customHeight="1">
      <c r="A40" s="33"/>
      <c r="B40" s="39"/>
      <c r="C40" s="33"/>
      <c r="D40" s="33"/>
      <c r="E40" s="33"/>
      <c r="F40" s="33"/>
      <c r="G40" s="33"/>
      <c r="H40" s="33"/>
      <c r="I40" s="33"/>
      <c r="J40" s="33"/>
      <c r="K40" s="33"/>
      <c r="L40" s="57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7"/>
      <c r="D50" s="157" t="s">
        <v>46</v>
      </c>
      <c r="E50" s="158"/>
      <c r="F50" s="158"/>
      <c r="G50" s="157" t="s">
        <v>47</v>
      </c>
      <c r="H50" s="158"/>
      <c r="I50" s="158"/>
      <c r="J50" s="158"/>
      <c r="K50" s="158"/>
      <c r="L50" s="57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3"/>
      <c r="B61" s="39"/>
      <c r="C61" s="33"/>
      <c r="D61" s="159" t="s">
        <v>48</v>
      </c>
      <c r="E61" s="160"/>
      <c r="F61" s="161" t="s">
        <v>49</v>
      </c>
      <c r="G61" s="159" t="s">
        <v>48</v>
      </c>
      <c r="H61" s="160"/>
      <c r="I61" s="160"/>
      <c r="J61" s="162" t="s">
        <v>49</v>
      </c>
      <c r="K61" s="160"/>
      <c r="L61" s="57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3"/>
      <c r="B65" s="39"/>
      <c r="C65" s="33"/>
      <c r="D65" s="157" t="s">
        <v>50</v>
      </c>
      <c r="E65" s="163"/>
      <c r="F65" s="163"/>
      <c r="G65" s="157" t="s">
        <v>51</v>
      </c>
      <c r="H65" s="163"/>
      <c r="I65" s="163"/>
      <c r="J65" s="163"/>
      <c r="K65" s="163"/>
      <c r="L65" s="57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3"/>
      <c r="B76" s="39"/>
      <c r="C76" s="33"/>
      <c r="D76" s="159" t="s">
        <v>48</v>
      </c>
      <c r="E76" s="160"/>
      <c r="F76" s="161" t="s">
        <v>49</v>
      </c>
      <c r="G76" s="159" t="s">
        <v>48</v>
      </c>
      <c r="H76" s="160"/>
      <c r="I76" s="160"/>
      <c r="J76" s="162" t="s">
        <v>49</v>
      </c>
      <c r="K76" s="160"/>
      <c r="L76" s="57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57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57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24" t="s">
        <v>96</v>
      </c>
      <c r="D82" s="35"/>
      <c r="E82" s="35"/>
      <c r="F82" s="35"/>
      <c r="G82" s="35"/>
      <c r="H82" s="35"/>
      <c r="I82" s="35"/>
      <c r="J82" s="35"/>
      <c r="K82" s="35"/>
      <c r="L82" s="57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30" t="s">
        <v>14</v>
      </c>
      <c r="D84" s="35"/>
      <c r="E84" s="35"/>
      <c r="F84" s="35"/>
      <c r="G84" s="35"/>
      <c r="H84" s="35"/>
      <c r="I84" s="35"/>
      <c r="J84" s="35"/>
      <c r="K84" s="35"/>
      <c r="L84" s="57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16.5" customHeight="1">
      <c r="A85" s="33"/>
      <c r="B85" s="34"/>
      <c r="C85" s="35"/>
      <c r="D85" s="35"/>
      <c r="E85" s="168" t="str">
        <f>E7</f>
        <v>Stavba městského holubníku, Park Vítkov, Praha 3-Žižkov 130 00</v>
      </c>
      <c r="F85" s="30"/>
      <c r="G85" s="30"/>
      <c r="H85" s="30"/>
      <c r="I85" s="35"/>
      <c r="J85" s="35"/>
      <c r="K85" s="35"/>
      <c r="L85" s="57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2" customFormat="1" ht="12" customHeight="1">
      <c r="A86" s="33"/>
      <c r="B86" s="34"/>
      <c r="C86" s="30" t="s">
        <v>94</v>
      </c>
      <c r="D86" s="35"/>
      <c r="E86" s="35"/>
      <c r="F86" s="35"/>
      <c r="G86" s="35"/>
      <c r="H86" s="35"/>
      <c r="I86" s="35"/>
      <c r="J86" s="35"/>
      <c r="K86" s="35"/>
      <c r="L86" s="57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2" customFormat="1" ht="16.5" customHeight="1">
      <c r="A87" s="33"/>
      <c r="B87" s="34"/>
      <c r="C87" s="35"/>
      <c r="D87" s="35"/>
      <c r="E87" s="70" t="str">
        <f>E9</f>
        <v>004 - Vedlejší rozpočtové náklady</v>
      </c>
      <c r="F87" s="35"/>
      <c r="G87" s="35"/>
      <c r="H87" s="35"/>
      <c r="I87" s="35"/>
      <c r="J87" s="35"/>
      <c r="K87" s="35"/>
      <c r="L87" s="57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6.96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7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2" customHeight="1">
      <c r="A89" s="33"/>
      <c r="B89" s="34"/>
      <c r="C89" s="30" t="s">
        <v>18</v>
      </c>
      <c r="D89" s="35"/>
      <c r="E89" s="35"/>
      <c r="F89" s="27" t="str">
        <f>F12</f>
        <v>Městská část Praha 3</v>
      </c>
      <c r="G89" s="35"/>
      <c r="H89" s="35"/>
      <c r="I89" s="30" t="s">
        <v>20</v>
      </c>
      <c r="J89" s="73" t="str">
        <f>IF(J12="","",J12)</f>
        <v>8. 5. 2022</v>
      </c>
      <c r="K89" s="35"/>
      <c r="L89" s="57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40.05" customHeight="1">
      <c r="A91" s="33"/>
      <c r="B91" s="34"/>
      <c r="C91" s="30" t="s">
        <v>22</v>
      </c>
      <c r="D91" s="35"/>
      <c r="E91" s="35"/>
      <c r="F91" s="27" t="str">
        <f>E15</f>
        <v>Městská část Praha 3</v>
      </c>
      <c r="G91" s="35"/>
      <c r="H91" s="35"/>
      <c r="I91" s="30" t="s">
        <v>27</v>
      </c>
      <c r="J91" s="31" t="str">
        <f>E21</f>
        <v>Ing. arch. Munková, Ing. arch. Jankovichová</v>
      </c>
      <c r="K91" s="35"/>
      <c r="L91" s="57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15.15" customHeight="1">
      <c r="A92" s="33"/>
      <c r="B92" s="34"/>
      <c r="C92" s="30" t="s">
        <v>25</v>
      </c>
      <c r="D92" s="35"/>
      <c r="E92" s="35"/>
      <c r="F92" s="27" t="str">
        <f>IF(E18="","",E18)</f>
        <v>na základě výběrového řízení</v>
      </c>
      <c r="G92" s="35"/>
      <c r="H92" s="35"/>
      <c r="I92" s="30" t="s">
        <v>30</v>
      </c>
      <c r="J92" s="31" t="str">
        <f>E24</f>
        <v>Tomáš Slíva</v>
      </c>
      <c r="K92" s="35"/>
      <c r="L92" s="57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10.32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7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9.28" customHeight="1">
      <c r="A94" s="33"/>
      <c r="B94" s="34"/>
      <c r="C94" s="169" t="s">
        <v>97</v>
      </c>
      <c r="D94" s="170"/>
      <c r="E94" s="170"/>
      <c r="F94" s="170"/>
      <c r="G94" s="170"/>
      <c r="H94" s="170"/>
      <c r="I94" s="170"/>
      <c r="J94" s="171" t="s">
        <v>98</v>
      </c>
      <c r="K94" s="170"/>
      <c r="L94" s="57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2.8" customHeight="1">
      <c r="A96" s="33"/>
      <c r="B96" s="34"/>
      <c r="C96" s="172" t="s">
        <v>99</v>
      </c>
      <c r="D96" s="35"/>
      <c r="E96" s="35"/>
      <c r="F96" s="35"/>
      <c r="G96" s="35"/>
      <c r="H96" s="35"/>
      <c r="I96" s="35"/>
      <c r="J96" s="104">
        <f>J117</f>
        <v>72500</v>
      </c>
      <c r="K96" s="35"/>
      <c r="L96" s="57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100</v>
      </c>
    </row>
    <row r="97" s="9" customFormat="1" ht="24.96" customHeight="1">
      <c r="A97" s="9"/>
      <c r="B97" s="173"/>
      <c r="C97" s="174"/>
      <c r="D97" s="175" t="s">
        <v>927</v>
      </c>
      <c r="E97" s="176"/>
      <c r="F97" s="176"/>
      <c r="G97" s="176"/>
      <c r="H97" s="176"/>
      <c r="I97" s="176"/>
      <c r="J97" s="177">
        <f>J118</f>
        <v>72500</v>
      </c>
      <c r="K97" s="174"/>
      <c r="L97" s="17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3"/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57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="2" customFormat="1" ht="6.96" customHeight="1">
      <c r="A99" s="33"/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57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3" s="2" customFormat="1" ht="6.96" customHeight="1">
      <c r="A103" s="33"/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57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="2" customFormat="1" ht="24.96" customHeight="1">
      <c r="A104" s="33"/>
      <c r="B104" s="34"/>
      <c r="C104" s="24" t="s">
        <v>118</v>
      </c>
      <c r="D104" s="35"/>
      <c r="E104" s="35"/>
      <c r="F104" s="35"/>
      <c r="G104" s="35"/>
      <c r="H104" s="35"/>
      <c r="I104" s="35"/>
      <c r="J104" s="35"/>
      <c r="K104" s="35"/>
      <c r="L104" s="57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="2" customFormat="1" ht="6.96" customHeight="1">
      <c r="A105" s="33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57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="2" customFormat="1" ht="12" customHeight="1">
      <c r="A106" s="33"/>
      <c r="B106" s="34"/>
      <c r="C106" s="30" t="s">
        <v>14</v>
      </c>
      <c r="D106" s="35"/>
      <c r="E106" s="35"/>
      <c r="F106" s="35"/>
      <c r="G106" s="35"/>
      <c r="H106" s="35"/>
      <c r="I106" s="35"/>
      <c r="J106" s="35"/>
      <c r="K106" s="35"/>
      <c r="L106" s="57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="2" customFormat="1" ht="16.5" customHeight="1">
      <c r="A107" s="33"/>
      <c r="B107" s="34"/>
      <c r="C107" s="35"/>
      <c r="D107" s="35"/>
      <c r="E107" s="168" t="str">
        <f>E7</f>
        <v>Stavba městského holubníku, Park Vítkov, Praha 3-Žižkov 130 00</v>
      </c>
      <c r="F107" s="30"/>
      <c r="G107" s="30"/>
      <c r="H107" s="30"/>
      <c r="I107" s="35"/>
      <c r="J107" s="35"/>
      <c r="K107" s="35"/>
      <c r="L107" s="57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="2" customFormat="1" ht="12" customHeight="1">
      <c r="A108" s="33"/>
      <c r="B108" s="34"/>
      <c r="C108" s="30" t="s">
        <v>94</v>
      </c>
      <c r="D108" s="35"/>
      <c r="E108" s="35"/>
      <c r="F108" s="35"/>
      <c r="G108" s="35"/>
      <c r="H108" s="35"/>
      <c r="I108" s="35"/>
      <c r="J108" s="35"/>
      <c r="K108" s="35"/>
      <c r="L108" s="57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="2" customFormat="1" ht="16.5" customHeight="1">
      <c r="A109" s="33"/>
      <c r="B109" s="34"/>
      <c r="C109" s="35"/>
      <c r="D109" s="35"/>
      <c r="E109" s="70" t="str">
        <f>E9</f>
        <v>004 - Vedlejší rozpočtové náklady</v>
      </c>
      <c r="F109" s="35"/>
      <c r="G109" s="35"/>
      <c r="H109" s="35"/>
      <c r="I109" s="35"/>
      <c r="J109" s="35"/>
      <c r="K109" s="35"/>
      <c r="L109" s="57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="2" customFormat="1" ht="6.96" customHeight="1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7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="2" customFormat="1" ht="12" customHeight="1">
      <c r="A111" s="33"/>
      <c r="B111" s="34"/>
      <c r="C111" s="30" t="s">
        <v>18</v>
      </c>
      <c r="D111" s="35"/>
      <c r="E111" s="35"/>
      <c r="F111" s="27" t="str">
        <f>F12</f>
        <v>Městská část Praha 3</v>
      </c>
      <c r="G111" s="35"/>
      <c r="H111" s="35"/>
      <c r="I111" s="30" t="s">
        <v>20</v>
      </c>
      <c r="J111" s="73" t="str">
        <f>IF(J12="","",J12)</f>
        <v>8. 5. 2022</v>
      </c>
      <c r="K111" s="35"/>
      <c r="L111" s="57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="2" customFormat="1" ht="6.96" customHeight="1">
      <c r="A112" s="33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57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="2" customFormat="1" ht="40.05" customHeight="1">
      <c r="A113" s="33"/>
      <c r="B113" s="34"/>
      <c r="C113" s="30" t="s">
        <v>22</v>
      </c>
      <c r="D113" s="35"/>
      <c r="E113" s="35"/>
      <c r="F113" s="27" t="str">
        <f>E15</f>
        <v>Městská část Praha 3</v>
      </c>
      <c r="G113" s="35"/>
      <c r="H113" s="35"/>
      <c r="I113" s="30" t="s">
        <v>27</v>
      </c>
      <c r="J113" s="31" t="str">
        <f>E21</f>
        <v>Ing. arch. Munková, Ing. arch. Jankovichová</v>
      </c>
      <c r="K113" s="35"/>
      <c r="L113" s="57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="2" customFormat="1" ht="15.15" customHeight="1">
      <c r="A114" s="33"/>
      <c r="B114" s="34"/>
      <c r="C114" s="30" t="s">
        <v>25</v>
      </c>
      <c r="D114" s="35"/>
      <c r="E114" s="35"/>
      <c r="F114" s="27" t="str">
        <f>IF(E18="","",E18)</f>
        <v>na základě výběrového řízení</v>
      </c>
      <c r="G114" s="35"/>
      <c r="H114" s="35"/>
      <c r="I114" s="30" t="s">
        <v>30</v>
      </c>
      <c r="J114" s="31" t="str">
        <f>E24</f>
        <v>Tomáš Slíva</v>
      </c>
      <c r="K114" s="35"/>
      <c r="L114" s="57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10.32" customHeight="1">
      <c r="A115" s="33"/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57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11" customFormat="1" ht="29.28" customHeight="1">
      <c r="A116" s="185"/>
      <c r="B116" s="186"/>
      <c r="C116" s="187" t="s">
        <v>119</v>
      </c>
      <c r="D116" s="188" t="s">
        <v>58</v>
      </c>
      <c r="E116" s="188" t="s">
        <v>54</v>
      </c>
      <c r="F116" s="188" t="s">
        <v>55</v>
      </c>
      <c r="G116" s="188" t="s">
        <v>120</v>
      </c>
      <c r="H116" s="188" t="s">
        <v>121</v>
      </c>
      <c r="I116" s="188" t="s">
        <v>122</v>
      </c>
      <c r="J116" s="189" t="s">
        <v>98</v>
      </c>
      <c r="K116" s="190" t="s">
        <v>123</v>
      </c>
      <c r="L116" s="191"/>
      <c r="M116" s="94" t="s">
        <v>1</v>
      </c>
      <c r="N116" s="95" t="s">
        <v>37</v>
      </c>
      <c r="O116" s="95" t="s">
        <v>124</v>
      </c>
      <c r="P116" s="95" t="s">
        <v>125</v>
      </c>
      <c r="Q116" s="95" t="s">
        <v>126</v>
      </c>
      <c r="R116" s="95" t="s">
        <v>127</v>
      </c>
      <c r="S116" s="95" t="s">
        <v>128</v>
      </c>
      <c r="T116" s="96" t="s">
        <v>129</v>
      </c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</row>
    <row r="117" s="2" customFormat="1" ht="22.8" customHeight="1">
      <c r="A117" s="33"/>
      <c r="B117" s="34"/>
      <c r="C117" s="101" t="s">
        <v>130</v>
      </c>
      <c r="D117" s="35"/>
      <c r="E117" s="35"/>
      <c r="F117" s="35"/>
      <c r="G117" s="35"/>
      <c r="H117" s="35"/>
      <c r="I117" s="35"/>
      <c r="J117" s="192">
        <f>BK117</f>
        <v>72500</v>
      </c>
      <c r="K117" s="35"/>
      <c r="L117" s="39"/>
      <c r="M117" s="97"/>
      <c r="N117" s="193"/>
      <c r="O117" s="98"/>
      <c r="P117" s="194">
        <f>P118</f>
        <v>0</v>
      </c>
      <c r="Q117" s="98"/>
      <c r="R117" s="194">
        <f>R118</f>
        <v>0</v>
      </c>
      <c r="S117" s="98"/>
      <c r="T117" s="195">
        <f>T118</f>
        <v>0</v>
      </c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T117" s="18" t="s">
        <v>72</v>
      </c>
      <c r="AU117" s="18" t="s">
        <v>100</v>
      </c>
      <c r="BK117" s="196">
        <f>BK118</f>
        <v>72500</v>
      </c>
    </row>
    <row r="118" s="12" customFormat="1" ht="25.92" customHeight="1">
      <c r="A118" s="12"/>
      <c r="B118" s="197"/>
      <c r="C118" s="198"/>
      <c r="D118" s="199" t="s">
        <v>72</v>
      </c>
      <c r="E118" s="200" t="s">
        <v>928</v>
      </c>
      <c r="F118" s="200" t="s">
        <v>91</v>
      </c>
      <c r="G118" s="198"/>
      <c r="H118" s="198"/>
      <c r="I118" s="198"/>
      <c r="J118" s="201">
        <f>BK118</f>
        <v>72500</v>
      </c>
      <c r="K118" s="198"/>
      <c r="L118" s="202"/>
      <c r="M118" s="203"/>
      <c r="N118" s="204"/>
      <c r="O118" s="204"/>
      <c r="P118" s="205">
        <f>SUM(P119:P132)</f>
        <v>0</v>
      </c>
      <c r="Q118" s="204"/>
      <c r="R118" s="205">
        <f>SUM(R119:R132)</f>
        <v>0</v>
      </c>
      <c r="S118" s="204"/>
      <c r="T118" s="206">
        <f>SUM(T119:T132)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7" t="s">
        <v>166</v>
      </c>
      <c r="AT118" s="208" t="s">
        <v>72</v>
      </c>
      <c r="AU118" s="208" t="s">
        <v>73</v>
      </c>
      <c r="AY118" s="207" t="s">
        <v>133</v>
      </c>
      <c r="BK118" s="209">
        <f>SUM(BK119:BK132)</f>
        <v>72500</v>
      </c>
    </row>
    <row r="119" s="2" customFormat="1" ht="21.75" customHeight="1">
      <c r="A119" s="33"/>
      <c r="B119" s="34"/>
      <c r="C119" s="212" t="s">
        <v>81</v>
      </c>
      <c r="D119" s="212" t="s">
        <v>135</v>
      </c>
      <c r="E119" s="213" t="s">
        <v>929</v>
      </c>
      <c r="F119" s="214" t="s">
        <v>930</v>
      </c>
      <c r="G119" s="215" t="s">
        <v>576</v>
      </c>
      <c r="H119" s="216">
        <v>1</v>
      </c>
      <c r="I119" s="217">
        <v>15000</v>
      </c>
      <c r="J119" s="217">
        <f>ROUND(I119*H119,2)</f>
        <v>15000</v>
      </c>
      <c r="K119" s="218"/>
      <c r="L119" s="39"/>
      <c r="M119" s="219" t="s">
        <v>1</v>
      </c>
      <c r="N119" s="220" t="s">
        <v>38</v>
      </c>
      <c r="O119" s="221">
        <v>0</v>
      </c>
      <c r="P119" s="221">
        <f>O119*H119</f>
        <v>0</v>
      </c>
      <c r="Q119" s="221">
        <v>0</v>
      </c>
      <c r="R119" s="221">
        <f>Q119*H119</f>
        <v>0</v>
      </c>
      <c r="S119" s="221">
        <v>0</v>
      </c>
      <c r="T119" s="222">
        <f>S119*H119</f>
        <v>0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R119" s="223" t="s">
        <v>931</v>
      </c>
      <c r="AT119" s="223" t="s">
        <v>135</v>
      </c>
      <c r="AU119" s="223" t="s">
        <v>81</v>
      </c>
      <c r="AY119" s="18" t="s">
        <v>133</v>
      </c>
      <c r="BE119" s="224">
        <f>IF(N119="základní",J119,0)</f>
        <v>15000</v>
      </c>
      <c r="BF119" s="224">
        <f>IF(N119="snížená",J119,0)</f>
        <v>0</v>
      </c>
      <c r="BG119" s="224">
        <f>IF(N119="zákl. přenesená",J119,0)</f>
        <v>0</v>
      </c>
      <c r="BH119" s="224">
        <f>IF(N119="sníž. přenesená",J119,0)</f>
        <v>0</v>
      </c>
      <c r="BI119" s="224">
        <f>IF(N119="nulová",J119,0)</f>
        <v>0</v>
      </c>
      <c r="BJ119" s="18" t="s">
        <v>81</v>
      </c>
      <c r="BK119" s="224">
        <f>ROUND(I119*H119,2)</f>
        <v>15000</v>
      </c>
      <c r="BL119" s="18" t="s">
        <v>931</v>
      </c>
      <c r="BM119" s="223" t="s">
        <v>932</v>
      </c>
    </row>
    <row r="120" s="2" customFormat="1">
      <c r="A120" s="33"/>
      <c r="B120" s="34"/>
      <c r="C120" s="35"/>
      <c r="D120" s="227" t="s">
        <v>233</v>
      </c>
      <c r="E120" s="35"/>
      <c r="F120" s="275" t="s">
        <v>933</v>
      </c>
      <c r="G120" s="35"/>
      <c r="H120" s="35"/>
      <c r="I120" s="35"/>
      <c r="J120" s="35"/>
      <c r="K120" s="35"/>
      <c r="L120" s="39"/>
      <c r="M120" s="276"/>
      <c r="N120" s="277"/>
      <c r="O120" s="85"/>
      <c r="P120" s="85"/>
      <c r="Q120" s="85"/>
      <c r="R120" s="85"/>
      <c r="S120" s="85"/>
      <c r="T120" s="86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T120" s="18" t="s">
        <v>233</v>
      </c>
      <c r="AU120" s="18" t="s">
        <v>81</v>
      </c>
    </row>
    <row r="121" s="2" customFormat="1" ht="16.5" customHeight="1">
      <c r="A121" s="33"/>
      <c r="B121" s="34"/>
      <c r="C121" s="212" t="s">
        <v>83</v>
      </c>
      <c r="D121" s="212" t="s">
        <v>135</v>
      </c>
      <c r="E121" s="213" t="s">
        <v>934</v>
      </c>
      <c r="F121" s="214" t="s">
        <v>935</v>
      </c>
      <c r="G121" s="215" t="s">
        <v>576</v>
      </c>
      <c r="H121" s="216">
        <v>1</v>
      </c>
      <c r="I121" s="217">
        <v>10000</v>
      </c>
      <c r="J121" s="217">
        <f>ROUND(I121*H121,2)</f>
        <v>10000</v>
      </c>
      <c r="K121" s="218"/>
      <c r="L121" s="39"/>
      <c r="M121" s="219" t="s">
        <v>1</v>
      </c>
      <c r="N121" s="220" t="s">
        <v>38</v>
      </c>
      <c r="O121" s="221">
        <v>0</v>
      </c>
      <c r="P121" s="221">
        <f>O121*H121</f>
        <v>0</v>
      </c>
      <c r="Q121" s="221">
        <v>0</v>
      </c>
      <c r="R121" s="221">
        <f>Q121*H121</f>
        <v>0</v>
      </c>
      <c r="S121" s="221">
        <v>0</v>
      </c>
      <c r="T121" s="222">
        <f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223" t="s">
        <v>931</v>
      </c>
      <c r="AT121" s="223" t="s">
        <v>135</v>
      </c>
      <c r="AU121" s="223" t="s">
        <v>81</v>
      </c>
      <c r="AY121" s="18" t="s">
        <v>133</v>
      </c>
      <c r="BE121" s="224">
        <f>IF(N121="základní",J121,0)</f>
        <v>10000</v>
      </c>
      <c r="BF121" s="224">
        <f>IF(N121="snížená",J121,0)</f>
        <v>0</v>
      </c>
      <c r="BG121" s="224">
        <f>IF(N121="zákl. přenesená",J121,0)</f>
        <v>0</v>
      </c>
      <c r="BH121" s="224">
        <f>IF(N121="sníž. přenesená",J121,0)</f>
        <v>0</v>
      </c>
      <c r="BI121" s="224">
        <f>IF(N121="nulová",J121,0)</f>
        <v>0</v>
      </c>
      <c r="BJ121" s="18" t="s">
        <v>81</v>
      </c>
      <c r="BK121" s="224">
        <f>ROUND(I121*H121,2)</f>
        <v>10000</v>
      </c>
      <c r="BL121" s="18" t="s">
        <v>931</v>
      </c>
      <c r="BM121" s="223" t="s">
        <v>936</v>
      </c>
    </row>
    <row r="122" s="2" customFormat="1">
      <c r="A122" s="33"/>
      <c r="B122" s="34"/>
      <c r="C122" s="35"/>
      <c r="D122" s="227" t="s">
        <v>233</v>
      </c>
      <c r="E122" s="35"/>
      <c r="F122" s="275" t="s">
        <v>937</v>
      </c>
      <c r="G122" s="35"/>
      <c r="H122" s="35"/>
      <c r="I122" s="35"/>
      <c r="J122" s="35"/>
      <c r="K122" s="35"/>
      <c r="L122" s="39"/>
      <c r="M122" s="276"/>
      <c r="N122" s="277"/>
      <c r="O122" s="85"/>
      <c r="P122" s="85"/>
      <c r="Q122" s="85"/>
      <c r="R122" s="85"/>
      <c r="S122" s="85"/>
      <c r="T122" s="86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233</v>
      </c>
      <c r="AU122" s="18" t="s">
        <v>81</v>
      </c>
    </row>
    <row r="123" s="2" customFormat="1" ht="16.5" customHeight="1">
      <c r="A123" s="33"/>
      <c r="B123" s="34"/>
      <c r="C123" s="212" t="s">
        <v>155</v>
      </c>
      <c r="D123" s="212" t="s">
        <v>135</v>
      </c>
      <c r="E123" s="213" t="s">
        <v>938</v>
      </c>
      <c r="F123" s="214" t="s">
        <v>939</v>
      </c>
      <c r="G123" s="215" t="s">
        <v>576</v>
      </c>
      <c r="H123" s="216">
        <v>1</v>
      </c>
      <c r="I123" s="217">
        <v>2500</v>
      </c>
      <c r="J123" s="217">
        <f>ROUND(I123*H123,2)</f>
        <v>2500</v>
      </c>
      <c r="K123" s="218"/>
      <c r="L123" s="39"/>
      <c r="M123" s="219" t="s">
        <v>1</v>
      </c>
      <c r="N123" s="220" t="s">
        <v>38</v>
      </c>
      <c r="O123" s="221">
        <v>0</v>
      </c>
      <c r="P123" s="221">
        <f>O123*H123</f>
        <v>0</v>
      </c>
      <c r="Q123" s="221">
        <v>0</v>
      </c>
      <c r="R123" s="221">
        <f>Q123*H123</f>
        <v>0</v>
      </c>
      <c r="S123" s="221">
        <v>0</v>
      </c>
      <c r="T123" s="222">
        <f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223" t="s">
        <v>931</v>
      </c>
      <c r="AT123" s="223" t="s">
        <v>135</v>
      </c>
      <c r="AU123" s="223" t="s">
        <v>81</v>
      </c>
      <c r="AY123" s="18" t="s">
        <v>133</v>
      </c>
      <c r="BE123" s="224">
        <f>IF(N123="základní",J123,0)</f>
        <v>2500</v>
      </c>
      <c r="BF123" s="224">
        <f>IF(N123="snížená",J123,0)</f>
        <v>0</v>
      </c>
      <c r="BG123" s="224">
        <f>IF(N123="zákl. přenesená",J123,0)</f>
        <v>0</v>
      </c>
      <c r="BH123" s="224">
        <f>IF(N123="sníž. přenesená",J123,0)</f>
        <v>0</v>
      </c>
      <c r="BI123" s="224">
        <f>IF(N123="nulová",J123,0)</f>
        <v>0</v>
      </c>
      <c r="BJ123" s="18" t="s">
        <v>81</v>
      </c>
      <c r="BK123" s="224">
        <f>ROUND(I123*H123,2)</f>
        <v>2500</v>
      </c>
      <c r="BL123" s="18" t="s">
        <v>931</v>
      </c>
      <c r="BM123" s="223" t="s">
        <v>940</v>
      </c>
    </row>
    <row r="124" s="2" customFormat="1">
      <c r="A124" s="33"/>
      <c r="B124" s="34"/>
      <c r="C124" s="35"/>
      <c r="D124" s="227" t="s">
        <v>233</v>
      </c>
      <c r="E124" s="35"/>
      <c r="F124" s="275" t="s">
        <v>941</v>
      </c>
      <c r="G124" s="35"/>
      <c r="H124" s="35"/>
      <c r="I124" s="35"/>
      <c r="J124" s="35"/>
      <c r="K124" s="35"/>
      <c r="L124" s="39"/>
      <c r="M124" s="276"/>
      <c r="N124" s="277"/>
      <c r="O124" s="85"/>
      <c r="P124" s="85"/>
      <c r="Q124" s="85"/>
      <c r="R124" s="85"/>
      <c r="S124" s="85"/>
      <c r="T124" s="86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8" t="s">
        <v>233</v>
      </c>
      <c r="AU124" s="18" t="s">
        <v>81</v>
      </c>
    </row>
    <row r="125" s="2" customFormat="1" ht="16.5" customHeight="1">
      <c r="A125" s="33"/>
      <c r="B125" s="34"/>
      <c r="C125" s="212" t="s">
        <v>139</v>
      </c>
      <c r="D125" s="212" t="s">
        <v>135</v>
      </c>
      <c r="E125" s="213" t="s">
        <v>942</v>
      </c>
      <c r="F125" s="214" t="s">
        <v>943</v>
      </c>
      <c r="G125" s="215" t="s">
        <v>576</v>
      </c>
      <c r="H125" s="216">
        <v>1</v>
      </c>
      <c r="I125" s="217">
        <v>15000</v>
      </c>
      <c r="J125" s="217">
        <f>ROUND(I125*H125,2)</f>
        <v>15000</v>
      </c>
      <c r="K125" s="218"/>
      <c r="L125" s="39"/>
      <c r="M125" s="219" t="s">
        <v>1</v>
      </c>
      <c r="N125" s="220" t="s">
        <v>38</v>
      </c>
      <c r="O125" s="221">
        <v>0</v>
      </c>
      <c r="P125" s="221">
        <f>O125*H125</f>
        <v>0</v>
      </c>
      <c r="Q125" s="221">
        <v>0</v>
      </c>
      <c r="R125" s="221">
        <f>Q125*H125</f>
        <v>0</v>
      </c>
      <c r="S125" s="221">
        <v>0</v>
      </c>
      <c r="T125" s="222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223" t="s">
        <v>931</v>
      </c>
      <c r="AT125" s="223" t="s">
        <v>135</v>
      </c>
      <c r="AU125" s="223" t="s">
        <v>81</v>
      </c>
      <c r="AY125" s="18" t="s">
        <v>133</v>
      </c>
      <c r="BE125" s="224">
        <f>IF(N125="základní",J125,0)</f>
        <v>15000</v>
      </c>
      <c r="BF125" s="224">
        <f>IF(N125="snížená",J125,0)</f>
        <v>0</v>
      </c>
      <c r="BG125" s="224">
        <f>IF(N125="zákl. přenesená",J125,0)</f>
        <v>0</v>
      </c>
      <c r="BH125" s="224">
        <f>IF(N125="sníž. přenesená",J125,0)</f>
        <v>0</v>
      </c>
      <c r="BI125" s="224">
        <f>IF(N125="nulová",J125,0)</f>
        <v>0</v>
      </c>
      <c r="BJ125" s="18" t="s">
        <v>81</v>
      </c>
      <c r="BK125" s="224">
        <f>ROUND(I125*H125,2)</f>
        <v>15000</v>
      </c>
      <c r="BL125" s="18" t="s">
        <v>931</v>
      </c>
      <c r="BM125" s="223" t="s">
        <v>944</v>
      </c>
    </row>
    <row r="126" s="2" customFormat="1">
      <c r="A126" s="33"/>
      <c r="B126" s="34"/>
      <c r="C126" s="35"/>
      <c r="D126" s="227" t="s">
        <v>233</v>
      </c>
      <c r="E126" s="35"/>
      <c r="F126" s="275" t="s">
        <v>945</v>
      </c>
      <c r="G126" s="35"/>
      <c r="H126" s="35"/>
      <c r="I126" s="35"/>
      <c r="J126" s="35"/>
      <c r="K126" s="35"/>
      <c r="L126" s="39"/>
      <c r="M126" s="276"/>
      <c r="N126" s="277"/>
      <c r="O126" s="85"/>
      <c r="P126" s="85"/>
      <c r="Q126" s="85"/>
      <c r="R126" s="85"/>
      <c r="S126" s="85"/>
      <c r="T126" s="86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233</v>
      </c>
      <c r="AU126" s="18" t="s">
        <v>81</v>
      </c>
    </row>
    <row r="127" s="2" customFormat="1" ht="16.5" customHeight="1">
      <c r="A127" s="33"/>
      <c r="B127" s="34"/>
      <c r="C127" s="212" t="s">
        <v>166</v>
      </c>
      <c r="D127" s="212" t="s">
        <v>135</v>
      </c>
      <c r="E127" s="213" t="s">
        <v>946</v>
      </c>
      <c r="F127" s="214" t="s">
        <v>947</v>
      </c>
      <c r="G127" s="215" t="s">
        <v>576</v>
      </c>
      <c r="H127" s="216">
        <v>1</v>
      </c>
      <c r="I127" s="217">
        <v>10000</v>
      </c>
      <c r="J127" s="217">
        <f>ROUND(I127*H127,2)</f>
        <v>10000</v>
      </c>
      <c r="K127" s="218"/>
      <c r="L127" s="39"/>
      <c r="M127" s="219" t="s">
        <v>1</v>
      </c>
      <c r="N127" s="220" t="s">
        <v>38</v>
      </c>
      <c r="O127" s="221">
        <v>0</v>
      </c>
      <c r="P127" s="221">
        <f>O127*H127</f>
        <v>0</v>
      </c>
      <c r="Q127" s="221">
        <v>0</v>
      </c>
      <c r="R127" s="221">
        <f>Q127*H127</f>
        <v>0</v>
      </c>
      <c r="S127" s="221">
        <v>0</v>
      </c>
      <c r="T127" s="222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223" t="s">
        <v>931</v>
      </c>
      <c r="AT127" s="223" t="s">
        <v>135</v>
      </c>
      <c r="AU127" s="223" t="s">
        <v>81</v>
      </c>
      <c r="AY127" s="18" t="s">
        <v>133</v>
      </c>
      <c r="BE127" s="224">
        <f>IF(N127="základní",J127,0)</f>
        <v>10000</v>
      </c>
      <c r="BF127" s="224">
        <f>IF(N127="snížená",J127,0)</f>
        <v>0</v>
      </c>
      <c r="BG127" s="224">
        <f>IF(N127="zákl. přenesená",J127,0)</f>
        <v>0</v>
      </c>
      <c r="BH127" s="224">
        <f>IF(N127="sníž. přenesená",J127,0)</f>
        <v>0</v>
      </c>
      <c r="BI127" s="224">
        <f>IF(N127="nulová",J127,0)</f>
        <v>0</v>
      </c>
      <c r="BJ127" s="18" t="s">
        <v>81</v>
      </c>
      <c r="BK127" s="224">
        <f>ROUND(I127*H127,2)</f>
        <v>10000</v>
      </c>
      <c r="BL127" s="18" t="s">
        <v>931</v>
      </c>
      <c r="BM127" s="223" t="s">
        <v>948</v>
      </c>
    </row>
    <row r="128" s="2" customFormat="1">
      <c r="A128" s="33"/>
      <c r="B128" s="34"/>
      <c r="C128" s="35"/>
      <c r="D128" s="227" t="s">
        <v>233</v>
      </c>
      <c r="E128" s="35"/>
      <c r="F128" s="275" t="s">
        <v>949</v>
      </c>
      <c r="G128" s="35"/>
      <c r="H128" s="35"/>
      <c r="I128" s="35"/>
      <c r="J128" s="35"/>
      <c r="K128" s="35"/>
      <c r="L128" s="39"/>
      <c r="M128" s="276"/>
      <c r="N128" s="277"/>
      <c r="O128" s="85"/>
      <c r="P128" s="85"/>
      <c r="Q128" s="85"/>
      <c r="R128" s="85"/>
      <c r="S128" s="85"/>
      <c r="T128" s="86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8" t="s">
        <v>233</v>
      </c>
      <c r="AU128" s="18" t="s">
        <v>81</v>
      </c>
    </row>
    <row r="129" s="2" customFormat="1" ht="16.5" customHeight="1">
      <c r="A129" s="33"/>
      <c r="B129" s="34"/>
      <c r="C129" s="212" t="s">
        <v>172</v>
      </c>
      <c r="D129" s="212" t="s">
        <v>135</v>
      </c>
      <c r="E129" s="213" t="s">
        <v>950</v>
      </c>
      <c r="F129" s="214" t="s">
        <v>951</v>
      </c>
      <c r="G129" s="215" t="s">
        <v>576</v>
      </c>
      <c r="H129" s="216">
        <v>1</v>
      </c>
      <c r="I129" s="217">
        <v>10000</v>
      </c>
      <c r="J129" s="217">
        <f>ROUND(I129*H129,2)</f>
        <v>10000</v>
      </c>
      <c r="K129" s="218"/>
      <c r="L129" s="39"/>
      <c r="M129" s="219" t="s">
        <v>1</v>
      </c>
      <c r="N129" s="220" t="s">
        <v>38</v>
      </c>
      <c r="O129" s="221">
        <v>0</v>
      </c>
      <c r="P129" s="221">
        <f>O129*H129</f>
        <v>0</v>
      </c>
      <c r="Q129" s="221">
        <v>0</v>
      </c>
      <c r="R129" s="221">
        <f>Q129*H129</f>
        <v>0</v>
      </c>
      <c r="S129" s="221">
        <v>0</v>
      </c>
      <c r="T129" s="222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223" t="s">
        <v>931</v>
      </c>
      <c r="AT129" s="223" t="s">
        <v>135</v>
      </c>
      <c r="AU129" s="223" t="s">
        <v>81</v>
      </c>
      <c r="AY129" s="18" t="s">
        <v>133</v>
      </c>
      <c r="BE129" s="224">
        <f>IF(N129="základní",J129,0)</f>
        <v>10000</v>
      </c>
      <c r="BF129" s="224">
        <f>IF(N129="snížená",J129,0)</f>
        <v>0</v>
      </c>
      <c r="BG129" s="224">
        <f>IF(N129="zákl. přenesená",J129,0)</f>
        <v>0</v>
      </c>
      <c r="BH129" s="224">
        <f>IF(N129="sníž. přenesená",J129,0)</f>
        <v>0</v>
      </c>
      <c r="BI129" s="224">
        <f>IF(N129="nulová",J129,0)</f>
        <v>0</v>
      </c>
      <c r="BJ129" s="18" t="s">
        <v>81</v>
      </c>
      <c r="BK129" s="224">
        <f>ROUND(I129*H129,2)</f>
        <v>10000</v>
      </c>
      <c r="BL129" s="18" t="s">
        <v>931</v>
      </c>
      <c r="BM129" s="223" t="s">
        <v>952</v>
      </c>
    </row>
    <row r="130" s="2" customFormat="1">
      <c r="A130" s="33"/>
      <c r="B130" s="34"/>
      <c r="C130" s="35"/>
      <c r="D130" s="227" t="s">
        <v>233</v>
      </c>
      <c r="E130" s="35"/>
      <c r="F130" s="275" t="s">
        <v>953</v>
      </c>
      <c r="G130" s="35"/>
      <c r="H130" s="35"/>
      <c r="I130" s="35"/>
      <c r="J130" s="35"/>
      <c r="K130" s="35"/>
      <c r="L130" s="39"/>
      <c r="M130" s="276"/>
      <c r="N130" s="277"/>
      <c r="O130" s="85"/>
      <c r="P130" s="85"/>
      <c r="Q130" s="85"/>
      <c r="R130" s="85"/>
      <c r="S130" s="85"/>
      <c r="T130" s="86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233</v>
      </c>
      <c r="AU130" s="18" t="s">
        <v>81</v>
      </c>
    </row>
    <row r="131" s="2" customFormat="1" ht="16.5" customHeight="1">
      <c r="A131" s="33"/>
      <c r="B131" s="34"/>
      <c r="C131" s="212" t="s">
        <v>177</v>
      </c>
      <c r="D131" s="212" t="s">
        <v>135</v>
      </c>
      <c r="E131" s="213" t="s">
        <v>954</v>
      </c>
      <c r="F131" s="214" t="s">
        <v>955</v>
      </c>
      <c r="G131" s="215" t="s">
        <v>576</v>
      </c>
      <c r="H131" s="216">
        <v>1</v>
      </c>
      <c r="I131" s="217">
        <v>10000</v>
      </c>
      <c r="J131" s="217">
        <f>ROUND(I131*H131,2)</f>
        <v>10000</v>
      </c>
      <c r="K131" s="218"/>
      <c r="L131" s="39"/>
      <c r="M131" s="219" t="s">
        <v>1</v>
      </c>
      <c r="N131" s="220" t="s">
        <v>38</v>
      </c>
      <c r="O131" s="221">
        <v>0</v>
      </c>
      <c r="P131" s="221">
        <f>O131*H131</f>
        <v>0</v>
      </c>
      <c r="Q131" s="221">
        <v>0</v>
      </c>
      <c r="R131" s="221">
        <f>Q131*H131</f>
        <v>0</v>
      </c>
      <c r="S131" s="221">
        <v>0</v>
      </c>
      <c r="T131" s="222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223" t="s">
        <v>931</v>
      </c>
      <c r="AT131" s="223" t="s">
        <v>135</v>
      </c>
      <c r="AU131" s="223" t="s">
        <v>81</v>
      </c>
      <c r="AY131" s="18" t="s">
        <v>133</v>
      </c>
      <c r="BE131" s="224">
        <f>IF(N131="základní",J131,0)</f>
        <v>10000</v>
      </c>
      <c r="BF131" s="224">
        <f>IF(N131="snížená",J131,0)</f>
        <v>0</v>
      </c>
      <c r="BG131" s="224">
        <f>IF(N131="zákl. přenesená",J131,0)</f>
        <v>0</v>
      </c>
      <c r="BH131" s="224">
        <f>IF(N131="sníž. přenesená",J131,0)</f>
        <v>0</v>
      </c>
      <c r="BI131" s="224">
        <f>IF(N131="nulová",J131,0)</f>
        <v>0</v>
      </c>
      <c r="BJ131" s="18" t="s">
        <v>81</v>
      </c>
      <c r="BK131" s="224">
        <f>ROUND(I131*H131,2)</f>
        <v>10000</v>
      </c>
      <c r="BL131" s="18" t="s">
        <v>931</v>
      </c>
      <c r="BM131" s="223" t="s">
        <v>956</v>
      </c>
    </row>
    <row r="132" s="2" customFormat="1">
      <c r="A132" s="33"/>
      <c r="B132" s="34"/>
      <c r="C132" s="35"/>
      <c r="D132" s="227" t="s">
        <v>233</v>
      </c>
      <c r="E132" s="35"/>
      <c r="F132" s="275" t="s">
        <v>957</v>
      </c>
      <c r="G132" s="35"/>
      <c r="H132" s="35"/>
      <c r="I132" s="35"/>
      <c r="J132" s="35"/>
      <c r="K132" s="35"/>
      <c r="L132" s="39"/>
      <c r="M132" s="282"/>
      <c r="N132" s="283"/>
      <c r="O132" s="284"/>
      <c r="P132" s="284"/>
      <c r="Q132" s="284"/>
      <c r="R132" s="284"/>
      <c r="S132" s="284"/>
      <c r="T132" s="285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233</v>
      </c>
      <c r="AU132" s="18" t="s">
        <v>81</v>
      </c>
    </row>
    <row r="133" s="2" customFormat="1" ht="6.96" customHeight="1">
      <c r="A133" s="33"/>
      <c r="B133" s="60"/>
      <c r="C133" s="61"/>
      <c r="D133" s="61"/>
      <c r="E133" s="61"/>
      <c r="F133" s="61"/>
      <c r="G133" s="61"/>
      <c r="H133" s="61"/>
      <c r="I133" s="61"/>
      <c r="J133" s="61"/>
      <c r="K133" s="61"/>
      <c r="L133" s="39"/>
      <c r="M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</sheetData>
  <sheetProtection sheet="1" autoFilter="0" formatColumns="0" formatRows="0" objects="1" scenarios="1" spinCount="100000" saltValue="4T2bq2y2ECtXUh29fEy6ZUwr2P0l0V907Fsee6yw67VHO6EfHyurONXdAiN2c3OygqEFuhy06ZUTwNkU0rxKaQ==" hashValue="hExWXnA0rwJrrtddGapWaBrIR3Jjvp0yLsUW/XokM9l+iMf92/ZVjl8zZ67qmDAL73guW7ezzGgwkBPvZQT8bQ==" algorithmName="SHA-512" password="CC35"/>
  <autoFilter ref="C116:K132"/>
  <mergeCells count="8">
    <mergeCell ref="E7:H7"/>
    <mergeCell ref="E9:H9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DESKTOP-L5BDL9I\Tomáš Slíva</dc:creator>
  <cp:lastModifiedBy>DESKTOP-L5BDL9I\Tomáš Slíva</cp:lastModifiedBy>
  <dcterms:created xsi:type="dcterms:W3CDTF">2022-05-09T16:02:56Z</dcterms:created>
  <dcterms:modified xsi:type="dcterms:W3CDTF">2022-05-09T16:03:03Z</dcterms:modified>
</cp:coreProperties>
</file>