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040" windowWidth="15330" windowHeight="3915"/>
  </bookViews>
  <sheets>
    <sheet name="4.Q.15-výnosy náklady" sheetId="45" r:id="rId1"/>
  </sheets>
  <calcPr calcId="145621"/>
</workbook>
</file>

<file path=xl/calcChain.xml><?xml version="1.0" encoding="utf-8"?>
<calcChain xmlns="http://schemas.openxmlformats.org/spreadsheetml/2006/main">
  <c r="M28" i="45" l="1"/>
  <c r="D28" i="45"/>
  <c r="D46" i="45" l="1"/>
  <c r="D41" i="45"/>
  <c r="F28" i="45"/>
  <c r="E28" i="45"/>
  <c r="Q28" i="45" s="1"/>
  <c r="M35" i="45"/>
  <c r="J35" i="45"/>
  <c r="E34" i="45"/>
  <c r="M34" i="45"/>
  <c r="M47" i="45"/>
  <c r="F47" i="45"/>
  <c r="R47" i="45"/>
  <c r="E47" i="45"/>
  <c r="Q47" i="45"/>
  <c r="M46" i="45"/>
  <c r="F46" i="45"/>
  <c r="R46" i="45" s="1"/>
  <c r="E46" i="45"/>
  <c r="Q46" i="45"/>
  <c r="P43" i="45"/>
  <c r="M43" i="45"/>
  <c r="F43" i="45"/>
  <c r="R43" i="45" s="1"/>
  <c r="M42" i="45"/>
  <c r="F42" i="45"/>
  <c r="R42" i="45"/>
  <c r="E42" i="45"/>
  <c r="Q42" i="45"/>
  <c r="M41" i="45"/>
  <c r="F41" i="45"/>
  <c r="R41" i="45" s="1"/>
  <c r="E41" i="45"/>
  <c r="Q41" i="45"/>
  <c r="M40" i="45"/>
  <c r="F40" i="45"/>
  <c r="R40" i="45" s="1"/>
  <c r="E40" i="45"/>
  <c r="Q40" i="45" s="1"/>
  <c r="M39" i="45"/>
  <c r="F39" i="45"/>
  <c r="R39" i="45" s="1"/>
  <c r="E39" i="45"/>
  <c r="Q39" i="45" s="1"/>
  <c r="M37" i="45"/>
  <c r="F37" i="45"/>
  <c r="R37" i="45" s="1"/>
  <c r="E37" i="45"/>
  <c r="Q37" i="45" s="1"/>
  <c r="D37" i="45"/>
  <c r="F35" i="45"/>
  <c r="R35" i="45" s="1"/>
  <c r="E35" i="45"/>
  <c r="D35" i="45"/>
  <c r="F34" i="45"/>
  <c r="R34" i="45" s="1"/>
  <c r="S34" i="45" s="1"/>
  <c r="D34" i="45"/>
  <c r="M33" i="45"/>
  <c r="F33" i="45"/>
  <c r="R33" i="45" s="1"/>
  <c r="E33" i="45"/>
  <c r="D33" i="45"/>
  <c r="F31" i="45"/>
  <c r="R31" i="45" s="1"/>
  <c r="S31" i="45" s="1"/>
  <c r="E31" i="45"/>
  <c r="Q31" i="45" s="1"/>
  <c r="D31" i="45"/>
  <c r="M30" i="45"/>
  <c r="F30" i="45"/>
  <c r="R30" i="45" s="1"/>
  <c r="E30" i="45"/>
  <c r="Q30" i="45" s="1"/>
  <c r="D30" i="45"/>
  <c r="M29" i="45"/>
  <c r="J29" i="45"/>
  <c r="F29" i="45"/>
  <c r="D29" i="45"/>
  <c r="O27" i="45"/>
  <c r="N27" i="45"/>
  <c r="L27" i="45"/>
  <c r="K27" i="45"/>
  <c r="I27" i="45"/>
  <c r="H27" i="45"/>
  <c r="C27" i="45"/>
  <c r="B27" i="45"/>
  <c r="P26" i="45"/>
  <c r="M26" i="45"/>
  <c r="J26" i="45"/>
  <c r="F26" i="45"/>
  <c r="R26" i="45" s="1"/>
  <c r="E26" i="45"/>
  <c r="D26" i="45"/>
  <c r="P25" i="45"/>
  <c r="M25" i="45"/>
  <c r="J25" i="45"/>
  <c r="F25" i="45"/>
  <c r="R25" i="45" s="1"/>
  <c r="E25" i="45"/>
  <c r="Q25" i="45" s="1"/>
  <c r="D25" i="45"/>
  <c r="O24" i="45"/>
  <c r="N24" i="45"/>
  <c r="L24" i="45"/>
  <c r="I24" i="45"/>
  <c r="H24" i="45"/>
  <c r="C24" i="45"/>
  <c r="B24" i="45"/>
  <c r="P22" i="45"/>
  <c r="M22" i="45"/>
  <c r="J22" i="45"/>
  <c r="F22" i="45"/>
  <c r="R22" i="45" s="1"/>
  <c r="E22" i="45"/>
  <c r="Q22" i="45" s="1"/>
  <c r="D22" i="45"/>
  <c r="P21" i="45"/>
  <c r="M21" i="45"/>
  <c r="J21" i="45"/>
  <c r="F21" i="45"/>
  <c r="R21" i="45" s="1"/>
  <c r="E21" i="45"/>
  <c r="Q21" i="45" s="1"/>
  <c r="D21" i="45"/>
  <c r="P20" i="45"/>
  <c r="M20" i="45"/>
  <c r="J20" i="45"/>
  <c r="F20" i="45"/>
  <c r="R20" i="45" s="1"/>
  <c r="E20" i="45"/>
  <c r="Q20" i="45" s="1"/>
  <c r="D20" i="45"/>
  <c r="P19" i="45"/>
  <c r="M19" i="45"/>
  <c r="J19" i="45"/>
  <c r="F19" i="45"/>
  <c r="R19" i="45" s="1"/>
  <c r="E19" i="45"/>
  <c r="Q19" i="45" s="1"/>
  <c r="D19" i="45"/>
  <c r="P18" i="45"/>
  <c r="K24" i="45"/>
  <c r="J18" i="45"/>
  <c r="F18" i="45"/>
  <c r="R18" i="45" s="1"/>
  <c r="E18" i="45"/>
  <c r="Q18" i="45" s="1"/>
  <c r="D18" i="45"/>
  <c r="P17" i="45"/>
  <c r="M17" i="45"/>
  <c r="J17" i="45"/>
  <c r="F17" i="45"/>
  <c r="R17" i="45" s="1"/>
  <c r="E17" i="45"/>
  <c r="Q17" i="45" s="1"/>
  <c r="D17" i="45"/>
  <c r="O16" i="45"/>
  <c r="N16" i="45"/>
  <c r="L16" i="45"/>
  <c r="K16" i="45"/>
  <c r="I16" i="45"/>
  <c r="H16" i="45"/>
  <c r="C16" i="45"/>
  <c r="B16" i="45"/>
  <c r="P14" i="45"/>
  <c r="M14" i="45"/>
  <c r="J14" i="45"/>
  <c r="F14" i="45"/>
  <c r="R14" i="45" s="1"/>
  <c r="E14" i="45"/>
  <c r="Q14" i="45" s="1"/>
  <c r="D14" i="45"/>
  <c r="P13" i="45"/>
  <c r="M13" i="45"/>
  <c r="J13" i="45"/>
  <c r="F13" i="45"/>
  <c r="R13" i="45" s="1"/>
  <c r="E13" i="45"/>
  <c r="Q13" i="45" s="1"/>
  <c r="D13" i="45"/>
  <c r="P12" i="45"/>
  <c r="M12" i="45"/>
  <c r="J12" i="45"/>
  <c r="F12" i="45"/>
  <c r="R12" i="45" s="1"/>
  <c r="E12" i="45"/>
  <c r="Q12" i="45" s="1"/>
  <c r="D12" i="45"/>
  <c r="P11" i="45"/>
  <c r="M11" i="45"/>
  <c r="J11" i="45"/>
  <c r="F11" i="45"/>
  <c r="R11" i="45" s="1"/>
  <c r="E11" i="45"/>
  <c r="Q11" i="45" s="1"/>
  <c r="D11" i="45"/>
  <c r="E29" i="45"/>
  <c r="Q29" i="45" s="1"/>
  <c r="P29" i="45"/>
  <c r="G42" i="45"/>
  <c r="E43" i="45"/>
  <c r="Q43" i="45" s="1"/>
  <c r="G46" i="45"/>
  <c r="G47" i="45"/>
  <c r="Q26" i="45"/>
  <c r="Q34" i="45"/>
  <c r="Q33" i="45"/>
  <c r="M18" i="45"/>
  <c r="G25" i="45"/>
  <c r="S12" i="45" l="1"/>
  <c r="K45" i="45"/>
  <c r="K48" i="45" s="1"/>
  <c r="H45" i="45"/>
  <c r="G29" i="45"/>
  <c r="G41" i="45"/>
  <c r="O45" i="45"/>
  <c r="L45" i="45"/>
  <c r="L48" i="45" s="1"/>
  <c r="I45" i="45"/>
  <c r="I48" i="45" s="1"/>
  <c r="C45" i="45"/>
  <c r="B45" i="45"/>
  <c r="B48" i="45" s="1"/>
  <c r="N45" i="45"/>
  <c r="N48" i="45" s="1"/>
  <c r="S11" i="45"/>
  <c r="J27" i="45"/>
  <c r="G37" i="45"/>
  <c r="G33" i="45"/>
  <c r="R29" i="45"/>
  <c r="G35" i="45"/>
  <c r="S17" i="45"/>
  <c r="G34" i="45"/>
  <c r="R28" i="45"/>
  <c r="S28" i="45" s="1"/>
  <c r="G28" i="45"/>
  <c r="M27" i="45"/>
  <c r="P27" i="45"/>
  <c r="J24" i="45"/>
  <c r="G40" i="45"/>
  <c r="S37" i="45"/>
  <c r="Q35" i="45"/>
  <c r="S35" i="45" s="1"/>
  <c r="S33" i="45"/>
  <c r="G30" i="45"/>
  <c r="S30" i="45"/>
  <c r="E27" i="45"/>
  <c r="Q27" i="45" s="1"/>
  <c r="D27" i="45"/>
  <c r="S22" i="45"/>
  <c r="S21" i="45"/>
  <c r="H48" i="45"/>
  <c r="S19" i="45"/>
  <c r="P24" i="45"/>
  <c r="G17" i="45"/>
  <c r="M24" i="45"/>
  <c r="E24" i="45"/>
  <c r="Q24" i="45" s="1"/>
  <c r="D24" i="45"/>
  <c r="S14" i="45"/>
  <c r="M16" i="45"/>
  <c r="J16" i="45"/>
  <c r="S13" i="45"/>
  <c r="E16" i="45"/>
  <c r="E45" i="45" s="1"/>
  <c r="P16" i="45"/>
  <c r="D16" i="45"/>
  <c r="G18" i="45"/>
  <c r="G13" i="45"/>
  <c r="G43" i="45"/>
  <c r="G39" i="45"/>
  <c r="G22" i="45"/>
  <c r="G21" i="45"/>
  <c r="G20" i="45"/>
  <c r="R24" i="45"/>
  <c r="F24" i="45"/>
  <c r="G19" i="45"/>
  <c r="G14" i="45"/>
  <c r="G12" i="45"/>
  <c r="G26" i="45"/>
  <c r="F27" i="45"/>
  <c r="R16" i="45"/>
  <c r="G11" i="45"/>
  <c r="F16" i="45"/>
  <c r="J48" i="45" l="1"/>
  <c r="F45" i="45"/>
  <c r="G27" i="45"/>
  <c r="G24" i="45"/>
  <c r="Q16" i="45"/>
  <c r="Q45" i="45" s="1"/>
  <c r="Q48" i="45" s="1"/>
  <c r="E48" i="45"/>
  <c r="S29" i="45"/>
  <c r="M48" i="45"/>
  <c r="P45" i="45"/>
  <c r="S24" i="45"/>
  <c r="O48" i="45"/>
  <c r="P48" i="45" s="1"/>
  <c r="M45" i="45"/>
  <c r="R27" i="45"/>
  <c r="R45" i="45" s="1"/>
  <c r="J45" i="45"/>
  <c r="G16" i="45"/>
  <c r="C48" i="45"/>
  <c r="D48" i="45" s="1"/>
  <c r="D45" i="45"/>
  <c r="S16" i="45" l="1"/>
  <c r="S45" i="45"/>
  <c r="R48" i="45"/>
  <c r="S48" i="45" s="1"/>
  <c r="F48" i="45"/>
  <c r="G48" i="45" s="1"/>
  <c r="G45" i="45"/>
</calcChain>
</file>

<file path=xl/sharedStrings.xml><?xml version="1.0" encoding="utf-8"?>
<sst xmlns="http://schemas.openxmlformats.org/spreadsheetml/2006/main" count="125" uniqueCount="57">
  <si>
    <t>v tis. Kč</t>
  </si>
  <si>
    <t>Výnosy</t>
  </si>
  <si>
    <t>Náklady</t>
  </si>
  <si>
    <t>Z toho:</t>
  </si>
  <si>
    <t>Hospodářský výsledek</t>
  </si>
  <si>
    <t>úplata správci</t>
  </si>
  <si>
    <t>služby a ostat. nákl.</t>
  </si>
  <si>
    <t>opravy a údržba</t>
  </si>
  <si>
    <t>Plnění za</t>
  </si>
  <si>
    <t>%</t>
  </si>
  <si>
    <t xml:space="preserve">%  </t>
  </si>
  <si>
    <t>plnění</t>
  </si>
  <si>
    <t>Acton</t>
  </si>
  <si>
    <t>-</t>
  </si>
  <si>
    <t>VAS</t>
  </si>
  <si>
    <t>Centra</t>
  </si>
  <si>
    <t>Správa bytových</t>
  </si>
  <si>
    <t>objektů celkem</t>
  </si>
  <si>
    <t>Solid</t>
  </si>
  <si>
    <t>TSK</t>
  </si>
  <si>
    <t>a staveb celkem</t>
  </si>
  <si>
    <t>Kolektory Praha</t>
  </si>
  <si>
    <t>Prodej nemovitostí</t>
  </si>
  <si>
    <t>Rezerva</t>
  </si>
  <si>
    <t>Urbia</t>
  </si>
  <si>
    <t>Trade Centre</t>
  </si>
  <si>
    <t>CELKEM hospodář-</t>
  </si>
  <si>
    <t>Daň z příjmu MČ</t>
  </si>
  <si>
    <t>CELKEM  HČ po zdanění</t>
  </si>
  <si>
    <t>ská činnost HMP bez MĆ</t>
  </si>
  <si>
    <t>Tvorba opravných položek</t>
  </si>
  <si>
    <t>PMC Facility</t>
  </si>
  <si>
    <t>Pronájmy pozemků v SVM</t>
  </si>
  <si>
    <t>Správa nebytových obj.</t>
  </si>
  <si>
    <t>Plán</t>
  </si>
  <si>
    <t>Firma, oblast hodnocení</t>
  </si>
  <si>
    <t>v SVM (pozemky a objekty)</t>
  </si>
  <si>
    <t>Odpisy HIM u komerčně</t>
  </si>
  <si>
    <t>využívaných objektů</t>
  </si>
  <si>
    <t>Odpisy nedobytných pohledávek</t>
  </si>
  <si>
    <t>Uplatnění cen při prodejích majetku</t>
  </si>
  <si>
    <t>Správa pozemků celkem</t>
  </si>
  <si>
    <t>Acton (správa pozemků)</t>
  </si>
  <si>
    <t>Pronájmy objektů v SVM - PVS</t>
  </si>
  <si>
    <t>Pronájmy objektů v SVM - bez PVS</t>
  </si>
  <si>
    <t>Sdružení Centra-Austis</t>
  </si>
  <si>
    <t>Ostatní hospodářská činnost SVM</t>
  </si>
  <si>
    <t>Ostatní hospodářská činnost (ostatní</t>
  </si>
  <si>
    <t>odbory MHMP bez SVM)</t>
  </si>
  <si>
    <t>Liga servis</t>
  </si>
  <si>
    <t>Hospodářská činnost - odbor RFD</t>
  </si>
  <si>
    <t>Správa - Operátor Opencard</t>
  </si>
  <si>
    <t>Daň z příjmu vlastního HMP</t>
  </si>
  <si>
    <t>Výsledky hospodářské činnosti vlastního hl.m. Prahy za rok 2015 podává následující tabulka:</t>
  </si>
  <si>
    <t>Tabulka k hodnocení hospodářské činnosti vlastního hl.m. Prahy za rok 2015</t>
  </si>
  <si>
    <t xml:space="preserve"> 1-12/15</t>
  </si>
  <si>
    <t xml:space="preserve">Příloha č. 6 k usnesení Zastupitelstva HMP č.       ze 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</si>
</sst>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Arial CE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u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5" fillId="0" borderId="0">
      <alignment vertical="center"/>
    </xf>
    <xf numFmtId="0" fontId="1" fillId="0" borderId="0" applyNumberFormat="0"/>
  </cellStyleXfs>
  <cellXfs count="110">
    <xf numFmtId="0" fontId="0" fillId="0" borderId="0" xfId="0"/>
    <xf numFmtId="0" fontId="4" fillId="0" borderId="0" xfId="3" applyFont="1" applyFill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0" fontId="2" fillId="0" borderId="0" xfId="3" applyFont="1" applyFill="1" applyAlignment="1">
      <alignment horizontal="right"/>
    </xf>
    <xf numFmtId="0" fontId="3" fillId="0" borderId="0" xfId="3" applyFont="1" applyFill="1"/>
    <xf numFmtId="0" fontId="2" fillId="0" borderId="0" xfId="3" applyFont="1" applyFill="1" applyBorder="1"/>
    <xf numFmtId="0" fontId="6" fillId="0" borderId="1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Continuous"/>
    </xf>
    <xf numFmtId="0" fontId="6" fillId="0" borderId="3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centerContinuous"/>
    </xf>
    <xf numFmtId="0" fontId="6" fillId="0" borderId="5" xfId="3" applyFont="1" applyFill="1" applyBorder="1" applyAlignment="1">
      <alignment horizontal="centerContinuous"/>
    </xf>
    <xf numFmtId="0" fontId="6" fillId="0" borderId="6" xfId="3" applyFont="1" applyFill="1" applyBorder="1" applyAlignment="1">
      <alignment horizontal="centerContinuous"/>
    </xf>
    <xf numFmtId="0" fontId="6" fillId="0" borderId="7" xfId="3" applyFont="1" applyFill="1" applyBorder="1"/>
    <xf numFmtId="0" fontId="6" fillId="0" borderId="8" xfId="3" applyFont="1" applyFill="1" applyBorder="1"/>
    <xf numFmtId="0" fontId="6" fillId="0" borderId="9" xfId="3" applyFont="1" applyFill="1" applyBorder="1"/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/>
    </xf>
    <xf numFmtId="0" fontId="6" fillId="0" borderId="10" xfId="3" applyFont="1" applyFill="1" applyBorder="1"/>
    <xf numFmtId="0" fontId="6" fillId="0" borderId="11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13" xfId="3" applyFont="1" applyFill="1" applyBorder="1" applyAlignment="1">
      <alignment horizontal="center"/>
    </xf>
    <xf numFmtId="0" fontId="6" fillId="0" borderId="14" xfId="3" applyFont="1" applyFill="1" applyBorder="1" applyAlignment="1">
      <alignment horizontal="center"/>
    </xf>
    <xf numFmtId="0" fontId="6" fillId="0" borderId="15" xfId="3" applyFont="1" applyFill="1" applyBorder="1" applyAlignment="1">
      <alignment horizontal="center"/>
    </xf>
    <xf numFmtId="0" fontId="6" fillId="0" borderId="16" xfId="3" applyFont="1" applyFill="1" applyBorder="1"/>
    <xf numFmtId="0" fontId="6" fillId="0" borderId="17" xfId="3" applyFont="1" applyFill="1" applyBorder="1" applyAlignment="1">
      <alignment horizontal="center"/>
    </xf>
    <xf numFmtId="0" fontId="6" fillId="0" borderId="18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20" xfId="3" applyFont="1" applyFill="1" applyBorder="1" applyAlignment="1">
      <alignment horizontal="center"/>
    </xf>
    <xf numFmtId="0" fontId="6" fillId="0" borderId="21" xfId="3" applyFont="1" applyFill="1" applyBorder="1" applyAlignment="1">
      <alignment horizontal="center"/>
    </xf>
    <xf numFmtId="0" fontId="6" fillId="0" borderId="22" xfId="3" applyFont="1" applyFill="1" applyBorder="1"/>
    <xf numFmtId="0" fontId="6" fillId="0" borderId="23" xfId="3" applyFont="1" applyFill="1" applyBorder="1"/>
    <xf numFmtId="0" fontId="6" fillId="0" borderId="24" xfId="3" applyFont="1" applyFill="1" applyBorder="1"/>
    <xf numFmtId="164" fontId="6" fillId="0" borderId="25" xfId="3" applyNumberFormat="1" applyFont="1" applyFill="1" applyBorder="1"/>
    <xf numFmtId="3" fontId="6" fillId="0" borderId="26" xfId="3" applyNumberFormat="1" applyFont="1" applyFill="1" applyBorder="1"/>
    <xf numFmtId="164" fontId="6" fillId="0" borderId="27" xfId="3" applyNumberFormat="1" applyFont="1" applyFill="1" applyBorder="1"/>
    <xf numFmtId="0" fontId="6" fillId="0" borderId="28" xfId="3" applyFont="1" applyFill="1" applyBorder="1"/>
    <xf numFmtId="164" fontId="6" fillId="0" borderId="29" xfId="3" applyNumberFormat="1" applyFont="1" applyFill="1" applyBorder="1"/>
    <xf numFmtId="164" fontId="6" fillId="0" borderId="30" xfId="3" applyNumberFormat="1" applyFont="1" applyFill="1" applyBorder="1"/>
    <xf numFmtId="0" fontId="6" fillId="0" borderId="31" xfId="3" applyFont="1" applyFill="1" applyBorder="1"/>
    <xf numFmtId="164" fontId="6" fillId="0" borderId="32" xfId="3" applyNumberFormat="1" applyFont="1" applyFill="1" applyBorder="1"/>
    <xf numFmtId="3" fontId="6" fillId="0" borderId="33" xfId="3" applyNumberFormat="1" applyFont="1" applyFill="1" applyBorder="1"/>
    <xf numFmtId="164" fontId="6" fillId="0" borderId="34" xfId="3" applyNumberFormat="1" applyFont="1" applyFill="1" applyBorder="1" applyAlignment="1">
      <alignment horizontal="right"/>
    </xf>
    <xf numFmtId="0" fontId="7" fillId="0" borderId="7" xfId="3" applyFont="1" applyFill="1" applyBorder="1"/>
    <xf numFmtId="164" fontId="6" fillId="0" borderId="13" xfId="3" applyNumberFormat="1" applyFont="1" applyFill="1" applyBorder="1"/>
    <xf numFmtId="3" fontId="6" fillId="0" borderId="14" xfId="3" applyNumberFormat="1" applyFont="1" applyFill="1" applyBorder="1"/>
    <xf numFmtId="164" fontId="6" fillId="0" borderId="15" xfId="3" applyNumberFormat="1" applyFont="1" applyFill="1" applyBorder="1"/>
    <xf numFmtId="0" fontId="7" fillId="0" borderId="16" xfId="3" applyFont="1" applyFill="1" applyBorder="1"/>
    <xf numFmtId="164" fontId="7" fillId="0" borderId="36" xfId="3" applyNumberFormat="1" applyFont="1" applyFill="1" applyBorder="1"/>
    <xf numFmtId="3" fontId="7" fillId="0" borderId="20" xfId="3" applyNumberFormat="1" applyFont="1" applyFill="1" applyBorder="1"/>
    <xf numFmtId="164" fontId="7" fillId="0" borderId="19" xfId="3" applyNumberFormat="1" applyFont="1" applyFill="1" applyBorder="1"/>
    <xf numFmtId="164" fontId="7" fillId="0" borderId="21" xfId="3" applyNumberFormat="1" applyFont="1" applyFill="1" applyBorder="1"/>
    <xf numFmtId="164" fontId="6" fillId="0" borderId="27" xfId="3" applyNumberFormat="1" applyFont="1" applyFill="1" applyBorder="1" applyAlignment="1">
      <alignment horizontal="right"/>
    </xf>
    <xf numFmtId="3" fontId="6" fillId="0" borderId="26" xfId="3" applyNumberFormat="1" applyFont="1" applyFill="1" applyBorder="1" applyAlignment="1">
      <alignment horizontal="right"/>
    </xf>
    <xf numFmtId="3" fontId="6" fillId="0" borderId="37" xfId="3" applyNumberFormat="1" applyFont="1" applyFill="1" applyBorder="1"/>
    <xf numFmtId="164" fontId="6" fillId="0" borderId="32" xfId="3" applyNumberFormat="1" applyFont="1" applyFill="1" applyBorder="1" applyAlignment="1">
      <alignment horizontal="right"/>
    </xf>
    <xf numFmtId="164" fontId="6" fillId="0" borderId="9" xfId="3" applyNumberFormat="1" applyFont="1" applyFill="1" applyBorder="1"/>
    <xf numFmtId="3" fontId="6" fillId="0" borderId="37" xfId="3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64" fontId="7" fillId="0" borderId="21" xfId="3" applyNumberFormat="1" applyFont="1" applyFill="1" applyBorder="1" applyAlignment="1">
      <alignment horizontal="right"/>
    </xf>
    <xf numFmtId="3" fontId="6" fillId="0" borderId="38" xfId="3" applyNumberFormat="1" applyFont="1" applyFill="1" applyBorder="1"/>
    <xf numFmtId="164" fontId="6" fillId="0" borderId="39" xfId="3" applyNumberFormat="1" applyFont="1" applyFill="1" applyBorder="1"/>
    <xf numFmtId="164" fontId="6" fillId="0" borderId="40" xfId="3" applyNumberFormat="1" applyFont="1" applyFill="1" applyBorder="1" applyAlignment="1">
      <alignment horizontal="right"/>
    </xf>
    <xf numFmtId="164" fontId="6" fillId="0" borderId="25" xfId="3" applyNumberFormat="1" applyFont="1" applyFill="1" applyBorder="1" applyAlignment="1">
      <alignment horizontal="right"/>
    </xf>
    <xf numFmtId="0" fontId="6" fillId="0" borderId="42" xfId="3" applyFont="1" applyFill="1" applyBorder="1"/>
    <xf numFmtId="164" fontId="6" fillId="0" borderId="13" xfId="3" applyNumberFormat="1" applyFont="1" applyFill="1" applyBorder="1" applyAlignment="1">
      <alignment horizontal="right"/>
    </xf>
    <xf numFmtId="3" fontId="6" fillId="0" borderId="43" xfId="3" applyNumberFormat="1" applyFont="1" applyFill="1" applyBorder="1"/>
    <xf numFmtId="164" fontId="6" fillId="0" borderId="9" xfId="3" applyNumberFormat="1" applyFont="1" applyFill="1" applyBorder="1" applyAlignment="1">
      <alignment horizontal="right"/>
    </xf>
    <xf numFmtId="164" fontId="6" fillId="0" borderId="10" xfId="3" applyNumberFormat="1" applyFont="1" applyFill="1" applyBorder="1"/>
    <xf numFmtId="0" fontId="6" fillId="0" borderId="44" xfId="3" applyFont="1" applyFill="1" applyBorder="1"/>
    <xf numFmtId="3" fontId="6" fillId="0" borderId="45" xfId="3" applyNumberFormat="1" applyFont="1" applyFill="1" applyBorder="1"/>
    <xf numFmtId="3" fontId="6" fillId="0" borderId="45" xfId="3" applyNumberFormat="1" applyFont="1" applyFill="1" applyBorder="1" applyAlignment="1">
      <alignment horizontal="right"/>
    </xf>
    <xf numFmtId="164" fontId="6" fillId="0" borderId="46" xfId="3" applyNumberFormat="1" applyFont="1" applyFill="1" applyBorder="1" applyAlignment="1">
      <alignment horizontal="right"/>
    </xf>
    <xf numFmtId="164" fontId="6" fillId="0" borderId="46" xfId="3" applyNumberFormat="1" applyFont="1" applyFill="1" applyBorder="1"/>
    <xf numFmtId="164" fontId="6" fillId="0" borderId="47" xfId="3" applyNumberFormat="1" applyFont="1" applyFill="1" applyBorder="1" applyAlignment="1">
      <alignment horizontal="right"/>
    </xf>
    <xf numFmtId="164" fontId="6" fillId="0" borderId="39" xfId="3" applyNumberFormat="1" applyFont="1" applyFill="1" applyBorder="1" applyAlignment="1">
      <alignment horizontal="right"/>
    </xf>
    <xf numFmtId="3" fontId="7" fillId="0" borderId="48" xfId="3" applyNumberFormat="1" applyFont="1" applyFill="1" applyBorder="1"/>
    <xf numFmtId="3" fontId="7" fillId="0" borderId="49" xfId="3" applyNumberFormat="1" applyFont="1" applyFill="1" applyBorder="1"/>
    <xf numFmtId="3" fontId="6" fillId="0" borderId="50" xfId="3" applyNumberFormat="1" applyFont="1" applyFill="1" applyBorder="1"/>
    <xf numFmtId="164" fontId="6" fillId="0" borderId="29" xfId="3" applyNumberFormat="1" applyFont="1" applyFill="1" applyBorder="1" applyAlignment="1">
      <alignment horizontal="right"/>
    </xf>
    <xf numFmtId="164" fontId="6" fillId="0" borderId="51" xfId="3" applyNumberFormat="1" applyFont="1" applyFill="1" applyBorder="1" applyAlignment="1">
      <alignment horizontal="right"/>
    </xf>
    <xf numFmtId="164" fontId="6" fillId="0" borderId="40" xfId="3" applyNumberFormat="1" applyFont="1" applyFill="1" applyBorder="1"/>
    <xf numFmtId="164" fontId="6" fillId="0" borderId="30" xfId="3" applyNumberFormat="1" applyFont="1" applyFill="1" applyBorder="1" applyAlignment="1">
      <alignment horizontal="right"/>
    </xf>
    <xf numFmtId="3" fontId="6" fillId="0" borderId="52" xfId="3" applyNumberFormat="1" applyFont="1" applyFill="1" applyBorder="1"/>
    <xf numFmtId="3" fontId="6" fillId="0" borderId="53" xfId="3" applyNumberFormat="1" applyFont="1" applyFill="1" applyBorder="1"/>
    <xf numFmtId="3" fontId="6" fillId="0" borderId="54" xfId="3" applyNumberFormat="1" applyFont="1" applyFill="1" applyBorder="1"/>
    <xf numFmtId="3" fontId="6" fillId="0" borderId="0" xfId="3" applyNumberFormat="1" applyFont="1" applyFill="1" applyBorder="1"/>
    <xf numFmtId="3" fontId="6" fillId="0" borderId="12" xfId="3" applyNumberFormat="1" applyFont="1" applyFill="1" applyBorder="1"/>
    <xf numFmtId="3" fontId="7" fillId="0" borderId="17" xfId="3" applyNumberFormat="1" applyFont="1" applyFill="1" applyBorder="1"/>
    <xf numFmtId="3" fontId="7" fillId="0" borderId="35" xfId="3" applyNumberFormat="1" applyFont="1" applyFill="1" applyBorder="1"/>
    <xf numFmtId="3" fontId="6" fillId="0" borderId="55" xfId="3" applyNumberFormat="1" applyFont="1" applyFill="1" applyBorder="1"/>
    <xf numFmtId="3" fontId="7" fillId="0" borderId="41" xfId="3" applyNumberFormat="1" applyFont="1" applyFill="1" applyBorder="1"/>
    <xf numFmtId="3" fontId="7" fillId="0" borderId="18" xfId="3" applyNumberFormat="1" applyFont="1" applyFill="1" applyBorder="1"/>
    <xf numFmtId="3" fontId="6" fillId="0" borderId="8" xfId="3" applyNumberFormat="1" applyFont="1" applyFill="1" applyBorder="1"/>
    <xf numFmtId="3" fontId="6" fillId="0" borderId="14" xfId="3" applyNumberFormat="1" applyFont="1" applyFill="1" applyBorder="1" applyAlignment="1">
      <alignment horizontal="right"/>
    </xf>
    <xf numFmtId="3" fontId="6" fillId="0" borderId="50" xfId="3" applyNumberFormat="1" applyFont="1" applyFill="1" applyBorder="1" applyAlignment="1">
      <alignment horizontal="right"/>
    </xf>
    <xf numFmtId="3" fontId="6" fillId="0" borderId="38" xfId="3" applyNumberFormat="1" applyFont="1" applyFill="1" applyBorder="1" applyAlignment="1">
      <alignment horizontal="right"/>
    </xf>
    <xf numFmtId="3" fontId="6" fillId="0" borderId="57" xfId="3" applyNumberFormat="1" applyFont="1" applyFill="1" applyBorder="1"/>
    <xf numFmtId="3" fontId="6" fillId="0" borderId="58" xfId="3" applyNumberFormat="1" applyFont="1" applyFill="1" applyBorder="1"/>
    <xf numFmtId="3" fontId="6" fillId="0" borderId="60" xfId="3" applyNumberFormat="1" applyFont="1" applyFill="1" applyBorder="1"/>
    <xf numFmtId="3" fontId="6" fillId="0" borderId="58" xfId="3" applyNumberFormat="1" applyFont="1" applyFill="1" applyBorder="1" applyAlignment="1">
      <alignment horizontal="right"/>
    </xf>
    <xf numFmtId="3" fontId="6" fillId="0" borderId="59" xfId="3" applyNumberFormat="1" applyFont="1" applyFill="1" applyBorder="1"/>
    <xf numFmtId="3" fontId="6" fillId="0" borderId="33" xfId="3" applyNumberFormat="1" applyFont="1" applyFill="1" applyBorder="1" applyAlignment="1">
      <alignment horizontal="right"/>
    </xf>
    <xf numFmtId="3" fontId="6" fillId="0" borderId="56" xfId="3" applyNumberFormat="1" applyFont="1" applyFill="1" applyBorder="1"/>
    <xf numFmtId="3" fontId="6" fillId="0" borderId="62" xfId="3" applyNumberFormat="1" applyFont="1" applyFill="1" applyBorder="1" applyAlignment="1">
      <alignment horizontal="right"/>
    </xf>
    <xf numFmtId="3" fontId="6" fillId="0" borderId="63" xfId="3" applyNumberFormat="1" applyFont="1" applyFill="1" applyBorder="1" applyAlignment="1">
      <alignment horizontal="right"/>
    </xf>
    <xf numFmtId="0" fontId="8" fillId="0" borderId="0" xfId="3" applyFont="1" applyFill="1"/>
    <xf numFmtId="0" fontId="6" fillId="0" borderId="61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</cellXfs>
  <cellStyles count="4">
    <cellStyle name="d" xfId="1"/>
    <cellStyle name="k6" xfId="2"/>
    <cellStyle name="Normální" xfId="0" builtinId="0"/>
    <cellStyle name="normální_Kopie - 1.Q 03-HČ rozb-tab. celk. výsledky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45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51465" name="Rectangle 1"/>
        <xdr:cNvSpPr>
          <a:spLocks noChangeArrowheads="1"/>
        </xdr:cNvSpPr>
      </xdr:nvSpPr>
      <xdr:spPr bwMode="auto">
        <a:xfrm>
          <a:off x="7281949" y="6151418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Normal="100" workbookViewId="0">
      <selection activeCell="I4" sqref="I4"/>
    </sheetView>
  </sheetViews>
  <sheetFormatPr defaultColWidth="9.140625" defaultRowHeight="12.75" x14ac:dyDescent="0.2"/>
  <cols>
    <col min="1" max="1" width="23.5703125" style="2" customWidth="1"/>
    <col min="2" max="3" width="8.5703125" style="2" customWidth="1"/>
    <col min="4" max="4" width="5.5703125" style="2" customWidth="1"/>
    <col min="5" max="6" width="8.5703125" style="2" customWidth="1"/>
    <col min="7" max="7" width="5.5703125" style="2" customWidth="1"/>
    <col min="8" max="9" width="8.5703125" style="2" customWidth="1"/>
    <col min="10" max="10" width="5.5703125" style="2" customWidth="1"/>
    <col min="11" max="12" width="8.5703125" style="2" customWidth="1"/>
    <col min="13" max="13" width="5.5703125" style="2" customWidth="1"/>
    <col min="14" max="15" width="8.5703125" style="2" customWidth="1"/>
    <col min="16" max="16" width="5.5703125" style="2" customWidth="1"/>
    <col min="17" max="18" width="8.5703125" style="2" customWidth="1"/>
    <col min="19" max="19" width="5.5703125" style="2" customWidth="1"/>
    <col min="20" max="116" width="10.7109375" style="2" customWidth="1"/>
    <col min="117" max="135" width="6.7109375" style="2" customWidth="1"/>
    <col min="136" max="16384" width="9.140625" style="2"/>
  </cols>
  <sheetData>
    <row r="1" spans="1:19" ht="15.75" x14ac:dyDescent="0.25">
      <c r="A1" s="106" t="s">
        <v>56</v>
      </c>
    </row>
    <row r="3" spans="1:19" ht="12" customHeight="1" x14ac:dyDescent="0.2">
      <c r="A3" s="3" t="s">
        <v>53</v>
      </c>
      <c r="S3" s="4"/>
    </row>
    <row r="4" spans="1:19" ht="12" customHeight="1" x14ac:dyDescent="0.2"/>
    <row r="5" spans="1:19" ht="12.95" customHeight="1" x14ac:dyDescent="0.25">
      <c r="A5" s="5" t="s">
        <v>54</v>
      </c>
      <c r="D5" s="6"/>
    </row>
    <row r="6" spans="1:19" ht="12" customHeight="1" thickBot="1" x14ac:dyDescent="0.25">
      <c r="K6" s="4"/>
      <c r="R6" s="4"/>
      <c r="S6" s="4" t="s">
        <v>0</v>
      </c>
    </row>
    <row r="7" spans="1:19" ht="12" customHeight="1" x14ac:dyDescent="0.2">
      <c r="A7" s="7" t="s">
        <v>35</v>
      </c>
      <c r="B7" s="107" t="s">
        <v>1</v>
      </c>
      <c r="C7" s="108"/>
      <c r="D7" s="109"/>
      <c r="E7" s="8" t="s">
        <v>2</v>
      </c>
      <c r="F7" s="8"/>
      <c r="G7" s="9"/>
      <c r="H7" s="10" t="s">
        <v>3</v>
      </c>
      <c r="I7" s="10"/>
      <c r="J7" s="10"/>
      <c r="K7" s="10"/>
      <c r="L7" s="10"/>
      <c r="M7" s="10"/>
      <c r="N7" s="10"/>
      <c r="O7" s="10"/>
      <c r="P7" s="11"/>
      <c r="Q7" s="8" t="s">
        <v>4</v>
      </c>
      <c r="R7" s="8"/>
      <c r="S7" s="12"/>
    </row>
    <row r="8" spans="1:19" ht="12" customHeight="1" x14ac:dyDescent="0.2">
      <c r="A8" s="13"/>
      <c r="B8" s="14"/>
      <c r="C8" s="14"/>
      <c r="D8" s="15"/>
      <c r="E8" s="14"/>
      <c r="F8" s="14"/>
      <c r="G8" s="15"/>
      <c r="H8" s="16" t="s">
        <v>5</v>
      </c>
      <c r="I8" s="16"/>
      <c r="J8" s="17"/>
      <c r="K8" s="16" t="s">
        <v>6</v>
      </c>
      <c r="L8" s="16"/>
      <c r="M8" s="17"/>
      <c r="N8" s="16" t="s">
        <v>7</v>
      </c>
      <c r="O8" s="16"/>
      <c r="P8" s="17"/>
      <c r="Q8" s="14"/>
      <c r="R8" s="14"/>
      <c r="S8" s="18"/>
    </row>
    <row r="9" spans="1:19" ht="12" customHeight="1" x14ac:dyDescent="0.2">
      <c r="A9" s="13"/>
      <c r="B9" s="19" t="s">
        <v>34</v>
      </c>
      <c r="C9" s="20" t="s">
        <v>8</v>
      </c>
      <c r="D9" s="21" t="s">
        <v>9</v>
      </c>
      <c r="E9" s="19" t="s">
        <v>34</v>
      </c>
      <c r="F9" s="22" t="s">
        <v>8</v>
      </c>
      <c r="G9" s="21" t="s">
        <v>10</v>
      </c>
      <c r="H9" s="19" t="s">
        <v>34</v>
      </c>
      <c r="I9" s="22" t="s">
        <v>8</v>
      </c>
      <c r="J9" s="21" t="s">
        <v>9</v>
      </c>
      <c r="K9" s="19" t="s">
        <v>34</v>
      </c>
      <c r="L9" s="22" t="s">
        <v>8</v>
      </c>
      <c r="M9" s="21" t="s">
        <v>9</v>
      </c>
      <c r="N9" s="19" t="s">
        <v>34</v>
      </c>
      <c r="O9" s="22" t="s">
        <v>8</v>
      </c>
      <c r="P9" s="21" t="s">
        <v>9</v>
      </c>
      <c r="Q9" s="19" t="s">
        <v>34</v>
      </c>
      <c r="R9" s="22" t="s">
        <v>8</v>
      </c>
      <c r="S9" s="23" t="s">
        <v>9</v>
      </c>
    </row>
    <row r="10" spans="1:19" ht="12" customHeight="1" thickBot="1" x14ac:dyDescent="0.25">
      <c r="A10" s="24"/>
      <c r="B10" s="25"/>
      <c r="C10" s="26" t="s">
        <v>55</v>
      </c>
      <c r="D10" s="27" t="s">
        <v>11</v>
      </c>
      <c r="E10" s="28"/>
      <c r="F10" s="26" t="s">
        <v>55</v>
      </c>
      <c r="G10" s="27" t="s">
        <v>11</v>
      </c>
      <c r="H10" s="28"/>
      <c r="I10" s="26" t="s">
        <v>55</v>
      </c>
      <c r="J10" s="27" t="s">
        <v>11</v>
      </c>
      <c r="K10" s="28"/>
      <c r="L10" s="26" t="s">
        <v>55</v>
      </c>
      <c r="M10" s="27" t="s">
        <v>11</v>
      </c>
      <c r="N10" s="28"/>
      <c r="O10" s="26" t="s">
        <v>55</v>
      </c>
      <c r="P10" s="27" t="s">
        <v>11</v>
      </c>
      <c r="Q10" s="28"/>
      <c r="R10" s="26" t="s">
        <v>55</v>
      </c>
      <c r="S10" s="29" t="s">
        <v>11</v>
      </c>
    </row>
    <row r="11" spans="1:19" ht="11.45" customHeight="1" x14ac:dyDescent="0.2">
      <c r="A11" s="32" t="s">
        <v>12</v>
      </c>
      <c r="B11" s="83">
        <v>55251</v>
      </c>
      <c r="C11" s="98">
        <v>56093</v>
      </c>
      <c r="D11" s="33">
        <f>C11*100/B11</f>
        <v>101.52395431756891</v>
      </c>
      <c r="E11" s="34">
        <f t="shared" ref="E11:F14" si="0">H11+K11+N11</f>
        <v>52445</v>
      </c>
      <c r="F11" s="34">
        <f t="shared" si="0"/>
        <v>42484</v>
      </c>
      <c r="G11" s="33">
        <f>F11*100/E11</f>
        <v>81.006768996091139</v>
      </c>
      <c r="H11" s="34">
        <v>5250</v>
      </c>
      <c r="I11" s="34">
        <v>4673</v>
      </c>
      <c r="J11" s="33">
        <f>I11*100/H11</f>
        <v>89.009523809523813</v>
      </c>
      <c r="K11" s="34">
        <v>16875</v>
      </c>
      <c r="L11" s="34">
        <v>13391</v>
      </c>
      <c r="M11" s="33">
        <f>L11*100/K11</f>
        <v>79.354074074074077</v>
      </c>
      <c r="N11" s="34">
        <v>30320</v>
      </c>
      <c r="O11" s="34">
        <v>24420</v>
      </c>
      <c r="P11" s="33">
        <f>O11*100/N11</f>
        <v>80.540897097625333</v>
      </c>
      <c r="Q11" s="34">
        <f t="shared" ref="Q11:R14" si="1">B11-E11</f>
        <v>2806</v>
      </c>
      <c r="R11" s="34">
        <f t="shared" si="1"/>
        <v>13609</v>
      </c>
      <c r="S11" s="35">
        <f>R11*100/Q11</f>
        <v>484.99643620812543</v>
      </c>
    </row>
    <row r="12" spans="1:19" ht="11.45" customHeight="1" x14ac:dyDescent="0.2">
      <c r="A12" s="36" t="s">
        <v>14</v>
      </c>
      <c r="B12" s="83">
        <v>48000</v>
      </c>
      <c r="C12" s="98">
        <v>46724</v>
      </c>
      <c r="D12" s="37">
        <f>C12*100/B12</f>
        <v>97.341666666666669</v>
      </c>
      <c r="E12" s="34">
        <f t="shared" si="0"/>
        <v>47650</v>
      </c>
      <c r="F12" s="34">
        <f t="shared" si="0"/>
        <v>46016</v>
      </c>
      <c r="G12" s="37">
        <f>F12*100/E12</f>
        <v>96.570828961175238</v>
      </c>
      <c r="H12" s="34">
        <v>2800</v>
      </c>
      <c r="I12" s="34">
        <v>2747</v>
      </c>
      <c r="J12" s="37">
        <f>I12*100/H12</f>
        <v>98.107142857142861</v>
      </c>
      <c r="K12" s="34">
        <v>18000</v>
      </c>
      <c r="L12" s="78">
        <v>16821</v>
      </c>
      <c r="M12" s="37">
        <f>L12*100/K12</f>
        <v>93.45</v>
      </c>
      <c r="N12" s="34">
        <v>26850</v>
      </c>
      <c r="O12" s="34">
        <v>26448</v>
      </c>
      <c r="P12" s="37">
        <f>O12*100/N12</f>
        <v>98.502793296089379</v>
      </c>
      <c r="Q12" s="34">
        <f t="shared" si="1"/>
        <v>350</v>
      </c>
      <c r="R12" s="34">
        <f t="shared" si="1"/>
        <v>708</v>
      </c>
      <c r="S12" s="38">
        <f>R12*100/Q12</f>
        <v>202.28571428571428</v>
      </c>
    </row>
    <row r="13" spans="1:19" ht="11.45" customHeight="1" x14ac:dyDescent="0.2">
      <c r="A13" s="36" t="s">
        <v>15</v>
      </c>
      <c r="B13" s="83">
        <v>294148</v>
      </c>
      <c r="C13" s="98">
        <v>330358</v>
      </c>
      <c r="D13" s="37">
        <f>C13*100/B13</f>
        <v>112.31012959462583</v>
      </c>
      <c r="E13" s="34">
        <f t="shared" si="0"/>
        <v>292145</v>
      </c>
      <c r="F13" s="34">
        <f t="shared" si="0"/>
        <v>278005</v>
      </c>
      <c r="G13" s="37">
        <f>F13*100/E13</f>
        <v>95.159937702168449</v>
      </c>
      <c r="H13" s="34">
        <v>15345</v>
      </c>
      <c r="I13" s="34">
        <v>13746</v>
      </c>
      <c r="J13" s="37">
        <f>I13*100/H13</f>
        <v>89.579667644183772</v>
      </c>
      <c r="K13" s="34">
        <v>86450</v>
      </c>
      <c r="L13" s="34">
        <v>102771</v>
      </c>
      <c r="M13" s="37">
        <f>L13*100/K13</f>
        <v>118.87912087912088</v>
      </c>
      <c r="N13" s="34">
        <v>190350</v>
      </c>
      <c r="O13" s="34">
        <v>161488</v>
      </c>
      <c r="P13" s="37">
        <f>O13*100/N13</f>
        <v>84.837404780667185</v>
      </c>
      <c r="Q13" s="34">
        <f t="shared" si="1"/>
        <v>2003</v>
      </c>
      <c r="R13" s="34">
        <f t="shared" si="1"/>
        <v>52353</v>
      </c>
      <c r="S13" s="38">
        <f>R13*100/Q13</f>
        <v>2613.7294058911634</v>
      </c>
    </row>
    <row r="14" spans="1:19" ht="11.45" customHeight="1" x14ac:dyDescent="0.2">
      <c r="A14" s="39" t="s">
        <v>31</v>
      </c>
      <c r="B14" s="85">
        <v>77399</v>
      </c>
      <c r="C14" s="99">
        <v>85083</v>
      </c>
      <c r="D14" s="40">
        <f>C14*100/B14</f>
        <v>109.92777684466208</v>
      </c>
      <c r="E14" s="41">
        <f t="shared" si="0"/>
        <v>77130</v>
      </c>
      <c r="F14" s="41">
        <f t="shared" si="0"/>
        <v>65609</v>
      </c>
      <c r="G14" s="40">
        <f>F14*100/E14</f>
        <v>85.062880850512116</v>
      </c>
      <c r="H14" s="41">
        <v>3580</v>
      </c>
      <c r="I14" s="41">
        <v>3143</v>
      </c>
      <c r="J14" s="40">
        <f>I14*100/H14</f>
        <v>87.793296089385478</v>
      </c>
      <c r="K14" s="41">
        <v>24040</v>
      </c>
      <c r="L14" s="41">
        <v>22297</v>
      </c>
      <c r="M14" s="40">
        <f>L14*100/K14</f>
        <v>92.749584026622301</v>
      </c>
      <c r="N14" s="41">
        <v>49510</v>
      </c>
      <c r="O14" s="41">
        <v>40169</v>
      </c>
      <c r="P14" s="40">
        <f>O14*100/N14</f>
        <v>81.133104423348811</v>
      </c>
      <c r="Q14" s="41">
        <f t="shared" si="1"/>
        <v>269</v>
      </c>
      <c r="R14" s="41">
        <f t="shared" si="1"/>
        <v>19474</v>
      </c>
      <c r="S14" s="42">
        <f>R14*100/Q14</f>
        <v>7239.4052044609662</v>
      </c>
    </row>
    <row r="15" spans="1:19" ht="11.45" customHeight="1" x14ac:dyDescent="0.2">
      <c r="A15" s="43" t="s">
        <v>16</v>
      </c>
      <c r="B15" s="86"/>
      <c r="C15" s="87"/>
      <c r="D15" s="44"/>
      <c r="E15" s="45"/>
      <c r="F15" s="45"/>
      <c r="G15" s="44"/>
      <c r="H15" s="45"/>
      <c r="I15" s="45"/>
      <c r="J15" s="44"/>
      <c r="K15" s="45"/>
      <c r="L15" s="45"/>
      <c r="M15" s="44"/>
      <c r="N15" s="45"/>
      <c r="O15" s="45"/>
      <c r="P15" s="44"/>
      <c r="Q15" s="45"/>
      <c r="R15" s="45"/>
      <c r="S15" s="46"/>
    </row>
    <row r="16" spans="1:19" ht="11.45" customHeight="1" thickBot="1" x14ac:dyDescent="0.25">
      <c r="A16" s="47" t="s">
        <v>17</v>
      </c>
      <c r="B16" s="88">
        <f>SUM(B11:B15)</f>
        <v>474798</v>
      </c>
      <c r="C16" s="89">
        <f>SUM(C11:C15)</f>
        <v>518258</v>
      </c>
      <c r="D16" s="48">
        <f t="shared" ref="D16:D22" si="2">C16*100/B16</f>
        <v>109.15336627365743</v>
      </c>
      <c r="E16" s="49">
        <f>SUM(E11:E15)</f>
        <v>469370</v>
      </c>
      <c r="F16" s="49">
        <f>SUM(F11:F15)</f>
        <v>432114</v>
      </c>
      <c r="G16" s="50">
        <f t="shared" ref="G16:G22" si="3">F16*100/E16</f>
        <v>92.062551931312186</v>
      </c>
      <c r="H16" s="49">
        <f>SUM(H11:H15)</f>
        <v>26975</v>
      </c>
      <c r="I16" s="88">
        <f>SUM(I11:I15)</f>
        <v>24309</v>
      </c>
      <c r="J16" s="48">
        <f t="shared" ref="J16:J22" si="4">I16*100/H16</f>
        <v>90.116774791473588</v>
      </c>
      <c r="K16" s="49">
        <f>SUM(K11:K15)</f>
        <v>145365</v>
      </c>
      <c r="L16" s="88">
        <f>SUM(L11:L15)</f>
        <v>155280</v>
      </c>
      <c r="M16" s="48">
        <f t="shared" ref="M16:M22" si="5">L16*100/K16</f>
        <v>106.82076153131771</v>
      </c>
      <c r="N16" s="49">
        <f>SUM(N11:N15)</f>
        <v>297030</v>
      </c>
      <c r="O16" s="88">
        <f>SUM(O11:O15)</f>
        <v>252525</v>
      </c>
      <c r="P16" s="48">
        <f t="shared" ref="P16:P22" si="6">O16*100/N16</f>
        <v>85.016664983335019</v>
      </c>
      <c r="Q16" s="49">
        <f t="shared" ref="Q16:R22" si="7">B16-E16</f>
        <v>5428</v>
      </c>
      <c r="R16" s="49">
        <f>SUM(R11:R15)</f>
        <v>86144</v>
      </c>
      <c r="S16" s="51">
        <f>R16*100/Q16</f>
        <v>1587.030213706706</v>
      </c>
    </row>
    <row r="17" spans="1:19" ht="11.45" customHeight="1" x14ac:dyDescent="0.2">
      <c r="A17" s="32" t="s">
        <v>18</v>
      </c>
      <c r="B17" s="83">
        <v>157960</v>
      </c>
      <c r="C17" s="98">
        <v>204545</v>
      </c>
      <c r="D17" s="33">
        <f t="shared" si="2"/>
        <v>129.49164345403901</v>
      </c>
      <c r="E17" s="34">
        <f t="shared" ref="E17:F20" si="8">H17+K17+N17</f>
        <v>157193</v>
      </c>
      <c r="F17" s="34">
        <f t="shared" si="8"/>
        <v>142921</v>
      </c>
      <c r="G17" s="33">
        <f t="shared" si="3"/>
        <v>90.920715299027307</v>
      </c>
      <c r="H17" s="34">
        <v>18589</v>
      </c>
      <c r="I17" s="34">
        <v>18771</v>
      </c>
      <c r="J17" s="33">
        <f t="shared" si="4"/>
        <v>100.97907364570445</v>
      </c>
      <c r="K17" s="34">
        <v>52814</v>
      </c>
      <c r="L17" s="34">
        <v>52469</v>
      </c>
      <c r="M17" s="33">
        <f t="shared" si="5"/>
        <v>99.346764115575411</v>
      </c>
      <c r="N17" s="34">
        <v>85790</v>
      </c>
      <c r="O17" s="34">
        <v>71681</v>
      </c>
      <c r="P17" s="33">
        <f t="shared" si="6"/>
        <v>83.554027275906279</v>
      </c>
      <c r="Q17" s="34">
        <f t="shared" si="7"/>
        <v>767</v>
      </c>
      <c r="R17" s="34">
        <f t="shared" si="7"/>
        <v>61624</v>
      </c>
      <c r="S17" s="52">
        <f>R17*100/Q17</f>
        <v>8034.4198174706653</v>
      </c>
    </row>
    <row r="18" spans="1:19" ht="11.45" customHeight="1" x14ac:dyDescent="0.2">
      <c r="A18" s="36" t="s">
        <v>49</v>
      </c>
      <c r="B18" s="83">
        <v>74342</v>
      </c>
      <c r="C18" s="98">
        <v>76868</v>
      </c>
      <c r="D18" s="37">
        <f t="shared" si="2"/>
        <v>103.3978101207931</v>
      </c>
      <c r="E18" s="34">
        <f t="shared" si="8"/>
        <v>179820</v>
      </c>
      <c r="F18" s="34">
        <f t="shared" si="8"/>
        <v>115124</v>
      </c>
      <c r="G18" s="37">
        <f t="shared" si="3"/>
        <v>64.021799577355139</v>
      </c>
      <c r="H18" s="34">
        <v>23600</v>
      </c>
      <c r="I18" s="34">
        <v>24754</v>
      </c>
      <c r="J18" s="37">
        <f t="shared" si="4"/>
        <v>104.88983050847457</v>
      </c>
      <c r="K18" s="34">
        <v>62650</v>
      </c>
      <c r="L18" s="34">
        <v>43274</v>
      </c>
      <c r="M18" s="37">
        <f t="shared" si="5"/>
        <v>69.072625698324018</v>
      </c>
      <c r="N18" s="34">
        <v>93570</v>
      </c>
      <c r="O18" s="34">
        <v>47096</v>
      </c>
      <c r="P18" s="37">
        <f t="shared" si="6"/>
        <v>50.332371486587583</v>
      </c>
      <c r="Q18" s="34">
        <f t="shared" si="7"/>
        <v>-105478</v>
      </c>
      <c r="R18" s="34">
        <f t="shared" si="7"/>
        <v>-38256</v>
      </c>
      <c r="S18" s="52" t="s">
        <v>13</v>
      </c>
    </row>
    <row r="19" spans="1:19" ht="11.45" customHeight="1" x14ac:dyDescent="0.2">
      <c r="A19" s="36" t="s">
        <v>25</v>
      </c>
      <c r="B19" s="83">
        <v>178890</v>
      </c>
      <c r="C19" s="100">
        <v>188518</v>
      </c>
      <c r="D19" s="37">
        <f t="shared" si="2"/>
        <v>105.38207837218403</v>
      </c>
      <c r="E19" s="34">
        <f t="shared" si="8"/>
        <v>147698</v>
      </c>
      <c r="F19" s="34">
        <f t="shared" si="8"/>
        <v>128688</v>
      </c>
      <c r="G19" s="33">
        <f t="shared" si="3"/>
        <v>87.129141897656027</v>
      </c>
      <c r="H19" s="53">
        <v>17947</v>
      </c>
      <c r="I19" s="53">
        <v>18695</v>
      </c>
      <c r="J19" s="33">
        <f t="shared" si="4"/>
        <v>104.16782749205996</v>
      </c>
      <c r="K19" s="53">
        <v>109191</v>
      </c>
      <c r="L19" s="53">
        <v>96510</v>
      </c>
      <c r="M19" s="33">
        <f t="shared" si="5"/>
        <v>88.386405472978538</v>
      </c>
      <c r="N19" s="53">
        <v>20560</v>
      </c>
      <c r="O19" s="53">
        <v>13483</v>
      </c>
      <c r="P19" s="33">
        <f t="shared" si="6"/>
        <v>65.578793774319067</v>
      </c>
      <c r="Q19" s="53">
        <f t="shared" si="7"/>
        <v>31192</v>
      </c>
      <c r="R19" s="34">
        <f t="shared" si="7"/>
        <v>59830</v>
      </c>
      <c r="S19" s="35">
        <f>R19*100/Q19</f>
        <v>191.81200307771223</v>
      </c>
    </row>
    <row r="20" spans="1:19" ht="11.45" customHeight="1" x14ac:dyDescent="0.2">
      <c r="A20" s="36" t="s">
        <v>45</v>
      </c>
      <c r="B20" s="83">
        <v>3506</v>
      </c>
      <c r="C20" s="100">
        <v>4138</v>
      </c>
      <c r="D20" s="37">
        <f t="shared" si="2"/>
        <v>118.02624073017684</v>
      </c>
      <c r="E20" s="34">
        <f t="shared" si="8"/>
        <v>14548</v>
      </c>
      <c r="F20" s="34">
        <f t="shared" si="8"/>
        <v>7531</v>
      </c>
      <c r="G20" s="37">
        <f t="shared" si="3"/>
        <v>51.766565850976079</v>
      </c>
      <c r="H20" s="53">
        <v>5681</v>
      </c>
      <c r="I20" s="53">
        <v>1973</v>
      </c>
      <c r="J20" s="37">
        <f t="shared" si="4"/>
        <v>34.729801091357153</v>
      </c>
      <c r="K20" s="53">
        <v>3124</v>
      </c>
      <c r="L20" s="53">
        <v>194</v>
      </c>
      <c r="M20" s="37">
        <f t="shared" si="5"/>
        <v>6.2099871959026887</v>
      </c>
      <c r="N20" s="53">
        <v>5743</v>
      </c>
      <c r="O20" s="53">
        <v>5364</v>
      </c>
      <c r="P20" s="33">
        <f t="shared" si="6"/>
        <v>93.400661675082716</v>
      </c>
      <c r="Q20" s="34">
        <f t="shared" si="7"/>
        <v>-11042</v>
      </c>
      <c r="R20" s="34">
        <f t="shared" si="7"/>
        <v>-3393</v>
      </c>
      <c r="S20" s="52" t="s">
        <v>13</v>
      </c>
    </row>
    <row r="21" spans="1:19" ht="11.45" customHeight="1" x14ac:dyDescent="0.2">
      <c r="A21" s="36" t="s">
        <v>19</v>
      </c>
      <c r="B21" s="83">
        <v>220000</v>
      </c>
      <c r="C21" s="100">
        <v>239538</v>
      </c>
      <c r="D21" s="37">
        <f t="shared" si="2"/>
        <v>108.88090909090909</v>
      </c>
      <c r="E21" s="34">
        <f>H21+K21+N21</f>
        <v>58887</v>
      </c>
      <c r="F21" s="34">
        <f>I21+L21+O21</f>
        <v>51653</v>
      </c>
      <c r="G21" s="37">
        <f t="shared" si="3"/>
        <v>87.715455024029069</v>
      </c>
      <c r="H21" s="53">
        <v>26620</v>
      </c>
      <c r="I21" s="53">
        <v>28747</v>
      </c>
      <c r="J21" s="37">
        <f t="shared" si="4"/>
        <v>107.99023290758828</v>
      </c>
      <c r="K21" s="53">
        <v>14309</v>
      </c>
      <c r="L21" s="53">
        <v>6564</v>
      </c>
      <c r="M21" s="37">
        <f t="shared" si="5"/>
        <v>45.873226640575858</v>
      </c>
      <c r="N21" s="53">
        <v>17958</v>
      </c>
      <c r="O21" s="53">
        <v>16342</v>
      </c>
      <c r="P21" s="33">
        <f t="shared" si="6"/>
        <v>91.001225080743964</v>
      </c>
      <c r="Q21" s="53">
        <f t="shared" si="7"/>
        <v>161113</v>
      </c>
      <c r="R21" s="34">
        <f t="shared" si="7"/>
        <v>187885</v>
      </c>
      <c r="S21" s="52">
        <f>R21*100/Q21</f>
        <v>116.61690862934711</v>
      </c>
    </row>
    <row r="22" spans="1:19" ht="11.45" customHeight="1" x14ac:dyDescent="0.2">
      <c r="A22" s="39" t="s">
        <v>21</v>
      </c>
      <c r="B22" s="93">
        <v>211950</v>
      </c>
      <c r="C22" s="101">
        <v>212642</v>
      </c>
      <c r="D22" s="40">
        <f t="shared" si="2"/>
        <v>100.32649209719274</v>
      </c>
      <c r="E22" s="54">
        <f>H22+K22+N22</f>
        <v>179290</v>
      </c>
      <c r="F22" s="54">
        <f>I22+L22+O22</f>
        <v>143930</v>
      </c>
      <c r="G22" s="40">
        <f t="shared" si="3"/>
        <v>80.277762284566904</v>
      </c>
      <c r="H22" s="54">
        <v>9250</v>
      </c>
      <c r="I22" s="54">
        <v>6424</v>
      </c>
      <c r="J22" s="40">
        <f t="shared" si="4"/>
        <v>69.448648648648643</v>
      </c>
      <c r="K22" s="54">
        <v>4240</v>
      </c>
      <c r="L22" s="54">
        <v>3378</v>
      </c>
      <c r="M22" s="55">
        <f t="shared" si="5"/>
        <v>79.669811320754718</v>
      </c>
      <c r="N22" s="54">
        <v>165800</v>
      </c>
      <c r="O22" s="54">
        <v>134128</v>
      </c>
      <c r="P22" s="56">
        <f t="shared" si="6"/>
        <v>80.89746682750301</v>
      </c>
      <c r="Q22" s="57">
        <f t="shared" si="7"/>
        <v>32660</v>
      </c>
      <c r="R22" s="54">
        <f t="shared" si="7"/>
        <v>68712</v>
      </c>
      <c r="S22" s="58">
        <f>R22*100/Q22</f>
        <v>210.38579301898346</v>
      </c>
    </row>
    <row r="23" spans="1:19" ht="11.45" customHeight="1" x14ac:dyDescent="0.2">
      <c r="A23" s="43" t="s">
        <v>33</v>
      </c>
      <c r="B23" s="86"/>
      <c r="C23" s="87"/>
      <c r="D23" s="44"/>
      <c r="E23" s="45"/>
      <c r="F23" s="45"/>
      <c r="G23" s="44"/>
      <c r="H23" s="45"/>
      <c r="I23" s="45"/>
      <c r="J23" s="44"/>
      <c r="K23" s="45"/>
      <c r="L23" s="45"/>
      <c r="M23" s="44"/>
      <c r="N23" s="45"/>
      <c r="O23" s="45"/>
      <c r="P23" s="44"/>
      <c r="Q23" s="45"/>
      <c r="R23" s="45"/>
      <c r="S23" s="46"/>
    </row>
    <row r="24" spans="1:19" ht="11.45" customHeight="1" thickBot="1" x14ac:dyDescent="0.25">
      <c r="A24" s="47" t="s">
        <v>20</v>
      </c>
      <c r="B24" s="88">
        <f>SUM(B17:B23)</f>
        <v>846648</v>
      </c>
      <c r="C24" s="92">
        <f>SUM(C17:C23)</f>
        <v>926249</v>
      </c>
      <c r="D24" s="50">
        <f t="shared" ref="D24:D31" si="9">C24*100/B24</f>
        <v>109.40190019937448</v>
      </c>
      <c r="E24" s="49">
        <f>SUM(E17:E23)</f>
        <v>737436</v>
      </c>
      <c r="F24" s="49">
        <f>SUM(F17:F23)</f>
        <v>589847</v>
      </c>
      <c r="G24" s="50">
        <f t="shared" ref="G24:G30" si="10">F24*100/E24</f>
        <v>79.986195412212041</v>
      </c>
      <c r="H24" s="49">
        <f>SUM(H17:H23)</f>
        <v>101687</v>
      </c>
      <c r="I24" s="49">
        <f>SUM(I17:I23)</f>
        <v>99364</v>
      </c>
      <c r="J24" s="50">
        <f>I24*100/H24</f>
        <v>97.715538859441224</v>
      </c>
      <c r="K24" s="49">
        <f>SUM(K17:K23)</f>
        <v>246328</v>
      </c>
      <c r="L24" s="49">
        <f>SUM(L17:L23)</f>
        <v>202389</v>
      </c>
      <c r="M24" s="50">
        <f t="shared" ref="M24:M30" si="11">L24*100/K24</f>
        <v>82.162401351044139</v>
      </c>
      <c r="N24" s="49">
        <f>SUM(N17:N23)</f>
        <v>389421</v>
      </c>
      <c r="O24" s="49">
        <f>SUM(O17:O23)</f>
        <v>288094</v>
      </c>
      <c r="P24" s="50">
        <f>O24*100/N24</f>
        <v>73.980088387631895</v>
      </c>
      <c r="Q24" s="49">
        <f t="shared" ref="Q24:R31" si="12">B24-E24</f>
        <v>109212</v>
      </c>
      <c r="R24" s="49">
        <f>SUM(R17:R23)</f>
        <v>336402</v>
      </c>
      <c r="S24" s="59">
        <f>R24*100/Q24</f>
        <v>308.02659048456212</v>
      </c>
    </row>
    <row r="25" spans="1:19" ht="11.45" customHeight="1" x14ac:dyDescent="0.2">
      <c r="A25" s="30" t="s">
        <v>42</v>
      </c>
      <c r="B25" s="84">
        <v>9500</v>
      </c>
      <c r="C25" s="60">
        <v>13731</v>
      </c>
      <c r="D25" s="61">
        <f t="shared" si="9"/>
        <v>144.53684210526316</v>
      </c>
      <c r="E25" s="60">
        <f t="shared" ref="E25:F31" si="13">H25+K25+N25</f>
        <v>58739</v>
      </c>
      <c r="F25" s="60">
        <f t="shared" si="13"/>
        <v>52118</v>
      </c>
      <c r="G25" s="61">
        <f t="shared" si="10"/>
        <v>88.728102282980643</v>
      </c>
      <c r="H25" s="60">
        <v>10200</v>
      </c>
      <c r="I25" s="60">
        <v>10199</v>
      </c>
      <c r="J25" s="61">
        <f>I25*100/H25</f>
        <v>99.990196078431367</v>
      </c>
      <c r="K25" s="60">
        <v>48279</v>
      </c>
      <c r="L25" s="60">
        <v>41890</v>
      </c>
      <c r="M25" s="61">
        <f t="shared" si="11"/>
        <v>86.76650303444562</v>
      </c>
      <c r="N25" s="60">
        <v>260</v>
      </c>
      <c r="O25" s="60">
        <v>29</v>
      </c>
      <c r="P25" s="61">
        <f>O25*100/N25</f>
        <v>11.153846153846153</v>
      </c>
      <c r="Q25" s="60">
        <f t="shared" si="12"/>
        <v>-49239</v>
      </c>
      <c r="R25" s="60">
        <f t="shared" si="12"/>
        <v>-38387</v>
      </c>
      <c r="S25" s="62" t="s">
        <v>13</v>
      </c>
    </row>
    <row r="26" spans="1:19" ht="11.45" customHeight="1" x14ac:dyDescent="0.2">
      <c r="A26" s="31" t="s">
        <v>24</v>
      </c>
      <c r="B26" s="90">
        <v>6213</v>
      </c>
      <c r="C26" s="54">
        <v>10798</v>
      </c>
      <c r="D26" s="56">
        <f t="shared" si="9"/>
        <v>173.79687751488814</v>
      </c>
      <c r="E26" s="54">
        <f t="shared" si="13"/>
        <v>114650</v>
      </c>
      <c r="F26" s="54">
        <f t="shared" si="13"/>
        <v>84600</v>
      </c>
      <c r="G26" s="56">
        <f t="shared" si="10"/>
        <v>73.789795028347143</v>
      </c>
      <c r="H26" s="54">
        <v>38500</v>
      </c>
      <c r="I26" s="54">
        <v>38500</v>
      </c>
      <c r="J26" s="56">
        <f>I26*100/H26</f>
        <v>100</v>
      </c>
      <c r="K26" s="54">
        <v>69150</v>
      </c>
      <c r="L26" s="54">
        <v>44776</v>
      </c>
      <c r="M26" s="56">
        <f t="shared" si="11"/>
        <v>64.751988430947222</v>
      </c>
      <c r="N26" s="54">
        <v>7000</v>
      </c>
      <c r="O26" s="54">
        <v>1324</v>
      </c>
      <c r="P26" s="56">
        <f>O26*100/N26</f>
        <v>18.914285714285715</v>
      </c>
      <c r="Q26" s="54">
        <f t="shared" si="12"/>
        <v>-108437</v>
      </c>
      <c r="R26" s="54">
        <f t="shared" si="12"/>
        <v>-73802</v>
      </c>
      <c r="S26" s="58" t="s">
        <v>13</v>
      </c>
    </row>
    <row r="27" spans="1:19" ht="11.45" customHeight="1" thickBot="1" x14ac:dyDescent="0.25">
      <c r="A27" s="47" t="s">
        <v>41</v>
      </c>
      <c r="B27" s="91">
        <f>SUM(B25:B26)</f>
        <v>15713</v>
      </c>
      <c r="C27" s="49">
        <f>SUM(C25:C26)</f>
        <v>24529</v>
      </c>
      <c r="D27" s="50">
        <f t="shared" si="9"/>
        <v>156.10640870616686</v>
      </c>
      <c r="E27" s="49">
        <f t="shared" si="13"/>
        <v>173389</v>
      </c>
      <c r="F27" s="49">
        <f t="shared" si="13"/>
        <v>136718</v>
      </c>
      <c r="G27" s="50">
        <f t="shared" si="10"/>
        <v>78.850446106731113</v>
      </c>
      <c r="H27" s="49">
        <f>SUM(H25:H26)</f>
        <v>48700</v>
      </c>
      <c r="I27" s="49">
        <f>SUM(I25:I26)</f>
        <v>48699</v>
      </c>
      <c r="J27" s="50">
        <f>I27*100/H27</f>
        <v>99.997946611909654</v>
      </c>
      <c r="K27" s="49">
        <f>SUM(K25:K26)</f>
        <v>117429</v>
      </c>
      <c r="L27" s="49">
        <f>SUM(L25:L26)</f>
        <v>86666</v>
      </c>
      <c r="M27" s="50">
        <f t="shared" si="11"/>
        <v>73.802893663405115</v>
      </c>
      <c r="N27" s="49">
        <f>SUM(N25:N26)</f>
        <v>7260</v>
      </c>
      <c r="O27" s="49">
        <f>SUM(O25:O26)</f>
        <v>1353</v>
      </c>
      <c r="P27" s="50">
        <f>O27*100/N27</f>
        <v>18.636363636363637</v>
      </c>
      <c r="Q27" s="49">
        <f t="shared" si="12"/>
        <v>-157676</v>
      </c>
      <c r="R27" s="49">
        <f t="shared" si="12"/>
        <v>-112189</v>
      </c>
      <c r="S27" s="59" t="s">
        <v>13</v>
      </c>
    </row>
    <row r="28" spans="1:19" ht="11.45" customHeight="1" thickBot="1" x14ac:dyDescent="0.25">
      <c r="A28" s="13" t="s">
        <v>51</v>
      </c>
      <c r="B28" s="45">
        <v>16000</v>
      </c>
      <c r="C28" s="45">
        <v>13412</v>
      </c>
      <c r="D28" s="61">
        <f t="shared" si="9"/>
        <v>83.825000000000003</v>
      </c>
      <c r="E28" s="45">
        <f t="shared" si="13"/>
        <v>100</v>
      </c>
      <c r="F28" s="45">
        <f t="shared" si="13"/>
        <v>46</v>
      </c>
      <c r="G28" s="61">
        <f t="shared" si="10"/>
        <v>46</v>
      </c>
      <c r="H28" s="45">
        <v>0</v>
      </c>
      <c r="I28" s="45">
        <v>0</v>
      </c>
      <c r="J28" s="65" t="s">
        <v>13</v>
      </c>
      <c r="K28" s="45">
        <v>100</v>
      </c>
      <c r="L28" s="45">
        <v>46</v>
      </c>
      <c r="M28" s="61">
        <f t="shared" si="11"/>
        <v>46</v>
      </c>
      <c r="N28" s="45">
        <v>0</v>
      </c>
      <c r="O28" s="45">
        <v>0</v>
      </c>
      <c r="P28" s="65" t="s">
        <v>13</v>
      </c>
      <c r="Q28" s="45">
        <f t="shared" si="12"/>
        <v>15900</v>
      </c>
      <c r="R28" s="45">
        <f t="shared" si="12"/>
        <v>13366</v>
      </c>
      <c r="S28" s="46">
        <f>R28*100/Q28</f>
        <v>84.062893081761004</v>
      </c>
    </row>
    <row r="29" spans="1:19" ht="11.45" customHeight="1" x14ac:dyDescent="0.2">
      <c r="A29" s="30" t="s">
        <v>44</v>
      </c>
      <c r="B29" s="60">
        <v>152081</v>
      </c>
      <c r="C29" s="60">
        <v>151573</v>
      </c>
      <c r="D29" s="61">
        <f t="shared" si="9"/>
        <v>99.665967477857194</v>
      </c>
      <c r="E29" s="60">
        <f t="shared" si="13"/>
        <v>148258</v>
      </c>
      <c r="F29" s="60">
        <f>I29+L29+O29</f>
        <v>44388</v>
      </c>
      <c r="G29" s="61">
        <f t="shared" si="10"/>
        <v>29.93969971266306</v>
      </c>
      <c r="H29" s="60">
        <v>160</v>
      </c>
      <c r="I29" s="60">
        <v>207</v>
      </c>
      <c r="J29" s="75">
        <f>I29*100/H29</f>
        <v>129.375</v>
      </c>
      <c r="K29" s="60">
        <v>3106</v>
      </c>
      <c r="L29" s="60">
        <v>1250</v>
      </c>
      <c r="M29" s="61">
        <f t="shared" si="11"/>
        <v>40.244687701223441</v>
      </c>
      <c r="N29" s="60">
        <v>144992</v>
      </c>
      <c r="O29" s="60">
        <v>42931</v>
      </c>
      <c r="P29" s="61">
        <f>O29*100/N29</f>
        <v>29.609219819024499</v>
      </c>
      <c r="Q29" s="60">
        <f t="shared" si="12"/>
        <v>3823</v>
      </c>
      <c r="R29" s="60">
        <f t="shared" si="12"/>
        <v>107185</v>
      </c>
      <c r="S29" s="81">
        <f>R29*100/Q29</f>
        <v>2803.6882029819512</v>
      </c>
    </row>
    <row r="30" spans="1:19" ht="11.45" customHeight="1" x14ac:dyDescent="0.2">
      <c r="A30" s="36" t="s">
        <v>43</v>
      </c>
      <c r="B30" s="78">
        <v>1691415</v>
      </c>
      <c r="C30" s="78">
        <v>1691415</v>
      </c>
      <c r="D30" s="37">
        <f t="shared" si="9"/>
        <v>100</v>
      </c>
      <c r="E30" s="78">
        <f t="shared" si="13"/>
        <v>31400</v>
      </c>
      <c r="F30" s="78">
        <f t="shared" si="13"/>
        <v>27986</v>
      </c>
      <c r="G30" s="37">
        <f t="shared" si="10"/>
        <v>89.127388535031841</v>
      </c>
      <c r="H30" s="78">
        <v>0</v>
      </c>
      <c r="I30" s="78">
        <v>0</v>
      </c>
      <c r="J30" s="79" t="s">
        <v>13</v>
      </c>
      <c r="K30" s="78">
        <v>31400</v>
      </c>
      <c r="L30" s="78">
        <v>27986</v>
      </c>
      <c r="M30" s="37">
        <f t="shared" si="11"/>
        <v>89.127388535031841</v>
      </c>
      <c r="N30" s="78">
        <v>0</v>
      </c>
      <c r="O30" s="78">
        <v>0</v>
      </c>
      <c r="P30" s="79" t="s">
        <v>13</v>
      </c>
      <c r="Q30" s="78">
        <f t="shared" si="12"/>
        <v>1660015</v>
      </c>
      <c r="R30" s="78">
        <f t="shared" si="12"/>
        <v>1663429</v>
      </c>
      <c r="S30" s="38">
        <f>R30*100/Q30</f>
        <v>100.20566079222176</v>
      </c>
    </row>
    <row r="31" spans="1:19" ht="11.45" customHeight="1" x14ac:dyDescent="0.2">
      <c r="A31" s="32" t="s">
        <v>32</v>
      </c>
      <c r="B31" s="34">
        <v>317100</v>
      </c>
      <c r="C31" s="34">
        <v>305491</v>
      </c>
      <c r="D31" s="33">
        <f t="shared" si="9"/>
        <v>96.339009776095864</v>
      </c>
      <c r="E31" s="34">
        <f t="shared" si="13"/>
        <v>0</v>
      </c>
      <c r="F31" s="34">
        <f>I31+L31+O31</f>
        <v>0</v>
      </c>
      <c r="G31" s="63" t="s">
        <v>13</v>
      </c>
      <c r="H31" s="34">
        <v>0</v>
      </c>
      <c r="I31" s="34">
        <v>0</v>
      </c>
      <c r="J31" s="63" t="s">
        <v>13</v>
      </c>
      <c r="K31" s="34">
        <v>0</v>
      </c>
      <c r="L31" s="34">
        <v>0</v>
      </c>
      <c r="M31" s="63" t="s">
        <v>13</v>
      </c>
      <c r="N31" s="34">
        <v>0</v>
      </c>
      <c r="O31" s="34">
        <v>0</v>
      </c>
      <c r="P31" s="63" t="s">
        <v>13</v>
      </c>
      <c r="Q31" s="34">
        <f t="shared" si="12"/>
        <v>317100</v>
      </c>
      <c r="R31" s="34">
        <f t="shared" si="12"/>
        <v>305491</v>
      </c>
      <c r="S31" s="35">
        <f>R31*100/Q31</f>
        <v>96.339009776095864</v>
      </c>
    </row>
    <row r="32" spans="1:19" ht="11.45" customHeight="1" x14ac:dyDescent="0.2">
      <c r="A32" s="64" t="s">
        <v>22</v>
      </c>
      <c r="B32" s="45"/>
      <c r="C32" s="45"/>
      <c r="D32" s="44"/>
      <c r="E32" s="45"/>
      <c r="F32" s="45"/>
      <c r="G32" s="44"/>
      <c r="H32" s="45"/>
      <c r="I32" s="45"/>
      <c r="J32" s="65"/>
      <c r="K32" s="45"/>
      <c r="L32" s="45"/>
      <c r="M32" s="44"/>
      <c r="N32" s="45"/>
      <c r="O32" s="45"/>
      <c r="P32" s="65"/>
      <c r="Q32" s="45"/>
      <c r="R32" s="66"/>
      <c r="S32" s="46"/>
    </row>
    <row r="33" spans="1:19" ht="11.45" customHeight="1" x14ac:dyDescent="0.2">
      <c r="A33" s="32" t="s">
        <v>36</v>
      </c>
      <c r="B33" s="34">
        <v>641740</v>
      </c>
      <c r="C33" s="53">
        <v>510991</v>
      </c>
      <c r="D33" s="33">
        <f>C33*100/B33</f>
        <v>79.625860940567833</v>
      </c>
      <c r="E33" s="34">
        <f t="shared" ref="E33:F35" si="14">H33+K33+N33</f>
        <v>126546</v>
      </c>
      <c r="F33" s="34">
        <f t="shared" si="14"/>
        <v>83609</v>
      </c>
      <c r="G33" s="33">
        <f>F33*100/E33</f>
        <v>66.070045675090483</v>
      </c>
      <c r="H33" s="34">
        <v>0</v>
      </c>
      <c r="I33" s="53">
        <v>0</v>
      </c>
      <c r="J33" s="63" t="s">
        <v>13</v>
      </c>
      <c r="K33" s="34">
        <v>126546</v>
      </c>
      <c r="L33" s="53">
        <v>83609</v>
      </c>
      <c r="M33" s="33">
        <f>L33*100/K33</f>
        <v>66.070045675090483</v>
      </c>
      <c r="N33" s="34">
        <v>0</v>
      </c>
      <c r="O33" s="53">
        <v>0</v>
      </c>
      <c r="P33" s="63" t="s">
        <v>13</v>
      </c>
      <c r="Q33" s="34">
        <f t="shared" ref="Q33:R35" si="15">B33-E33</f>
        <v>515194</v>
      </c>
      <c r="R33" s="34">
        <f t="shared" si="15"/>
        <v>427382</v>
      </c>
      <c r="S33" s="35">
        <f>R33*100/Q33</f>
        <v>82.955546842548628</v>
      </c>
    </row>
    <row r="34" spans="1:19" ht="11.45" customHeight="1" x14ac:dyDescent="0.2">
      <c r="A34" s="39" t="s">
        <v>46</v>
      </c>
      <c r="B34" s="41">
        <v>19400</v>
      </c>
      <c r="C34" s="102">
        <v>56951</v>
      </c>
      <c r="D34" s="40">
        <f>C34*100/B34</f>
        <v>293.56185567010311</v>
      </c>
      <c r="E34" s="41">
        <f t="shared" si="14"/>
        <v>17000</v>
      </c>
      <c r="F34" s="41">
        <f t="shared" si="14"/>
        <v>2425</v>
      </c>
      <c r="G34" s="40">
        <f>F34*100/E34</f>
        <v>14.264705882352942</v>
      </c>
      <c r="H34" s="41">
        <v>0</v>
      </c>
      <c r="I34" s="102">
        <v>0</v>
      </c>
      <c r="J34" s="55" t="s">
        <v>13</v>
      </c>
      <c r="K34" s="41">
        <v>17000</v>
      </c>
      <c r="L34" s="102">
        <v>2425</v>
      </c>
      <c r="M34" s="40">
        <f>L34*100/K34</f>
        <v>14.264705882352942</v>
      </c>
      <c r="N34" s="41">
        <v>0</v>
      </c>
      <c r="O34" s="102">
        <v>0</v>
      </c>
      <c r="P34" s="55" t="s">
        <v>13</v>
      </c>
      <c r="Q34" s="41">
        <f t="shared" si="15"/>
        <v>2400</v>
      </c>
      <c r="R34" s="41">
        <f t="shared" si="15"/>
        <v>54526</v>
      </c>
      <c r="S34" s="42">
        <f>R34*100/Q34</f>
        <v>2271.9166666666665</v>
      </c>
    </row>
    <row r="35" spans="1:19" ht="11.45" customHeight="1" x14ac:dyDescent="0.2">
      <c r="A35" s="36" t="s">
        <v>50</v>
      </c>
      <c r="B35" s="34">
        <v>326000</v>
      </c>
      <c r="C35" s="53">
        <v>328478</v>
      </c>
      <c r="D35" s="33">
        <f>C35*100/B35</f>
        <v>100.7601226993865</v>
      </c>
      <c r="E35" s="34">
        <f t="shared" si="14"/>
        <v>79754</v>
      </c>
      <c r="F35" s="34">
        <f t="shared" si="14"/>
        <v>75630</v>
      </c>
      <c r="G35" s="37">
        <f>F35*100/E35</f>
        <v>94.829099480903778</v>
      </c>
      <c r="H35" s="34">
        <v>71321</v>
      </c>
      <c r="I35" s="53">
        <v>75630</v>
      </c>
      <c r="J35" s="37">
        <f>I35*100/H35</f>
        <v>106.04169879839037</v>
      </c>
      <c r="K35" s="34">
        <v>8433</v>
      </c>
      <c r="L35" s="53">
        <v>0</v>
      </c>
      <c r="M35" s="37">
        <f>L35*100/K35</f>
        <v>0</v>
      </c>
      <c r="N35" s="34">
        <v>0</v>
      </c>
      <c r="O35" s="53">
        <v>0</v>
      </c>
      <c r="P35" s="63" t="s">
        <v>13</v>
      </c>
      <c r="Q35" s="34">
        <f t="shared" si="15"/>
        <v>246246</v>
      </c>
      <c r="R35" s="34">
        <f t="shared" si="15"/>
        <v>252848</v>
      </c>
      <c r="S35" s="35">
        <f>R35*100/Q35</f>
        <v>102.68105877861976</v>
      </c>
    </row>
    <row r="36" spans="1:19" ht="11.45" customHeight="1" x14ac:dyDescent="0.2">
      <c r="A36" s="64" t="s">
        <v>47</v>
      </c>
      <c r="B36" s="45"/>
      <c r="C36" s="94"/>
      <c r="D36" s="44"/>
      <c r="E36" s="45"/>
      <c r="F36" s="45"/>
      <c r="G36" s="65"/>
      <c r="H36" s="45"/>
      <c r="I36" s="94"/>
      <c r="J36" s="65"/>
      <c r="K36" s="45"/>
      <c r="L36" s="94"/>
      <c r="M36" s="65"/>
      <c r="N36" s="45"/>
      <c r="O36" s="94"/>
      <c r="P36" s="65"/>
      <c r="Q36" s="45"/>
      <c r="R36" s="45"/>
      <c r="S36" s="46"/>
    </row>
    <row r="37" spans="1:19" ht="11.45" customHeight="1" x14ac:dyDescent="0.2">
      <c r="A37" s="31" t="s">
        <v>48</v>
      </c>
      <c r="B37" s="54">
        <v>33680</v>
      </c>
      <c r="C37" s="57">
        <v>43156</v>
      </c>
      <c r="D37" s="56">
        <f>C37*100/B37</f>
        <v>128.13539192399051</v>
      </c>
      <c r="E37" s="54">
        <f>H37+K37+N37</f>
        <v>8614</v>
      </c>
      <c r="F37" s="54">
        <f>I37+L37+O37</f>
        <v>8746</v>
      </c>
      <c r="G37" s="56">
        <f>F37*100/E37</f>
        <v>101.53238913396795</v>
      </c>
      <c r="H37" s="54">
        <v>0</v>
      </c>
      <c r="I37" s="57">
        <v>0</v>
      </c>
      <c r="J37" s="80" t="s">
        <v>13</v>
      </c>
      <c r="K37" s="54">
        <v>8614</v>
      </c>
      <c r="L37" s="57">
        <v>8746</v>
      </c>
      <c r="M37" s="56">
        <f>L37*100/K37</f>
        <v>101.53238913396795</v>
      </c>
      <c r="N37" s="54">
        <v>0</v>
      </c>
      <c r="O37" s="57">
        <v>0</v>
      </c>
      <c r="P37" s="67" t="s">
        <v>13</v>
      </c>
      <c r="Q37" s="54">
        <f>B37-E37</f>
        <v>25066</v>
      </c>
      <c r="R37" s="54">
        <f>C37-F37</f>
        <v>34410</v>
      </c>
      <c r="S37" s="68">
        <f>R37*100/Q37</f>
        <v>137.27758716987154</v>
      </c>
    </row>
    <row r="38" spans="1:19" ht="11.45" customHeight="1" x14ac:dyDescent="0.2">
      <c r="A38" s="13" t="s">
        <v>37</v>
      </c>
      <c r="B38" s="45"/>
      <c r="C38" s="45"/>
      <c r="D38" s="44"/>
      <c r="E38" s="45"/>
      <c r="F38" s="45"/>
      <c r="G38" s="65"/>
      <c r="H38" s="45"/>
      <c r="I38" s="45"/>
      <c r="J38" s="65"/>
      <c r="K38" s="45"/>
      <c r="L38" s="45"/>
      <c r="M38" s="65"/>
      <c r="N38" s="45"/>
      <c r="O38" s="45"/>
      <c r="P38" s="65"/>
      <c r="Q38" s="45"/>
      <c r="R38" s="45"/>
      <c r="S38" s="46"/>
    </row>
    <row r="39" spans="1:19" ht="11.45" customHeight="1" x14ac:dyDescent="0.2">
      <c r="A39" s="32" t="s">
        <v>38</v>
      </c>
      <c r="B39" s="34">
        <v>0</v>
      </c>
      <c r="C39" s="53">
        <v>0</v>
      </c>
      <c r="D39" s="63" t="s">
        <v>13</v>
      </c>
      <c r="E39" s="34">
        <f>H39+K39+N39</f>
        <v>740000</v>
      </c>
      <c r="F39" s="34">
        <f>I39+L39+O39</f>
        <v>752915</v>
      </c>
      <c r="G39" s="63">
        <f>F39*100/E39</f>
        <v>101.74527027027027</v>
      </c>
      <c r="H39" s="34">
        <v>0</v>
      </c>
      <c r="I39" s="53">
        <v>0</v>
      </c>
      <c r="J39" s="63" t="s">
        <v>13</v>
      </c>
      <c r="K39" s="34">
        <v>740000</v>
      </c>
      <c r="L39" s="53">
        <v>752915</v>
      </c>
      <c r="M39" s="63">
        <f>L39*100/K39</f>
        <v>101.74527027027027</v>
      </c>
      <c r="N39" s="34">
        <v>0</v>
      </c>
      <c r="O39" s="53">
        <v>0</v>
      </c>
      <c r="P39" s="63" t="s">
        <v>13</v>
      </c>
      <c r="Q39" s="34">
        <f t="shared" ref="Q39:R43" si="16">B39-E39</f>
        <v>-740000</v>
      </c>
      <c r="R39" s="34">
        <f t="shared" si="16"/>
        <v>-752915</v>
      </c>
      <c r="S39" s="52" t="s">
        <v>13</v>
      </c>
    </row>
    <row r="40" spans="1:19" ht="11.45" customHeight="1" x14ac:dyDescent="0.2">
      <c r="A40" s="36" t="s">
        <v>39</v>
      </c>
      <c r="B40" s="34">
        <v>0</v>
      </c>
      <c r="C40" s="53">
        <v>0</v>
      </c>
      <c r="D40" s="63" t="s">
        <v>13</v>
      </c>
      <c r="E40" s="34">
        <f>H40+K40+N40</f>
        <v>20000</v>
      </c>
      <c r="F40" s="34">
        <f>I40+L40+O40</f>
        <v>124</v>
      </c>
      <c r="G40" s="33">
        <f>F40*100/E40</f>
        <v>0.62</v>
      </c>
      <c r="H40" s="34">
        <v>0</v>
      </c>
      <c r="I40" s="53">
        <v>0</v>
      </c>
      <c r="J40" s="63" t="s">
        <v>13</v>
      </c>
      <c r="K40" s="34">
        <v>20000</v>
      </c>
      <c r="L40" s="53">
        <v>124</v>
      </c>
      <c r="M40" s="33">
        <f>L40*100/K40</f>
        <v>0.62</v>
      </c>
      <c r="N40" s="34">
        <v>0</v>
      </c>
      <c r="O40" s="53">
        <v>0</v>
      </c>
      <c r="P40" s="63" t="s">
        <v>13</v>
      </c>
      <c r="Q40" s="34">
        <f t="shared" si="16"/>
        <v>-20000</v>
      </c>
      <c r="R40" s="34">
        <f t="shared" si="16"/>
        <v>-124</v>
      </c>
      <c r="S40" s="52" t="s">
        <v>13</v>
      </c>
    </row>
    <row r="41" spans="1:19" ht="11.45" customHeight="1" x14ac:dyDescent="0.2">
      <c r="A41" s="36" t="s">
        <v>40</v>
      </c>
      <c r="B41" s="34">
        <v>300000</v>
      </c>
      <c r="C41" s="53">
        <v>419071</v>
      </c>
      <c r="D41" s="33">
        <f>C41*100/B41</f>
        <v>139.69033333333334</v>
      </c>
      <c r="E41" s="34">
        <f t="shared" ref="E41:F43" si="17">H41+K41+N41</f>
        <v>305000</v>
      </c>
      <c r="F41" s="34">
        <f t="shared" si="17"/>
        <v>774119</v>
      </c>
      <c r="G41" s="33">
        <f>F41*100/E41</f>
        <v>253.80950819672131</v>
      </c>
      <c r="H41" s="34">
        <v>0</v>
      </c>
      <c r="I41" s="53">
        <v>0</v>
      </c>
      <c r="J41" s="63" t="s">
        <v>13</v>
      </c>
      <c r="K41" s="34">
        <v>305000</v>
      </c>
      <c r="L41" s="53">
        <v>774119</v>
      </c>
      <c r="M41" s="33">
        <f>L41*100/K41</f>
        <v>253.80950819672131</v>
      </c>
      <c r="N41" s="34">
        <v>0</v>
      </c>
      <c r="O41" s="53">
        <v>0</v>
      </c>
      <c r="P41" s="63" t="s">
        <v>13</v>
      </c>
      <c r="Q41" s="34">
        <f t="shared" si="16"/>
        <v>-5000</v>
      </c>
      <c r="R41" s="34">
        <f t="shared" si="16"/>
        <v>-355048</v>
      </c>
      <c r="S41" s="52" t="s">
        <v>13</v>
      </c>
    </row>
    <row r="42" spans="1:19" ht="11.45" customHeight="1" x14ac:dyDescent="0.2">
      <c r="A42" s="36" t="s">
        <v>30</v>
      </c>
      <c r="B42" s="78">
        <v>0</v>
      </c>
      <c r="C42" s="95">
        <v>0</v>
      </c>
      <c r="D42" s="79" t="s">
        <v>13</v>
      </c>
      <c r="E42" s="78">
        <f t="shared" si="17"/>
        <v>101000</v>
      </c>
      <c r="F42" s="78">
        <f t="shared" si="17"/>
        <v>28805</v>
      </c>
      <c r="G42" s="79">
        <f>F42*100/E42</f>
        <v>28.519801980198018</v>
      </c>
      <c r="H42" s="78">
        <v>0</v>
      </c>
      <c r="I42" s="95">
        <v>0</v>
      </c>
      <c r="J42" s="79" t="s">
        <v>13</v>
      </c>
      <c r="K42" s="78">
        <v>101000</v>
      </c>
      <c r="L42" s="95">
        <v>28805</v>
      </c>
      <c r="M42" s="37">
        <f>L42*100/K42</f>
        <v>28.519801980198018</v>
      </c>
      <c r="N42" s="78">
        <v>0</v>
      </c>
      <c r="O42" s="95">
        <v>0</v>
      </c>
      <c r="P42" s="79" t="s">
        <v>13</v>
      </c>
      <c r="Q42" s="78">
        <f t="shared" si="16"/>
        <v>-101000</v>
      </c>
      <c r="R42" s="78">
        <f t="shared" si="16"/>
        <v>-28805</v>
      </c>
      <c r="S42" s="82" t="s">
        <v>13</v>
      </c>
    </row>
    <row r="43" spans="1:19" ht="11.45" customHeight="1" thickBot="1" x14ac:dyDescent="0.25">
      <c r="A43" s="69" t="s">
        <v>23</v>
      </c>
      <c r="B43" s="70">
        <v>0</v>
      </c>
      <c r="C43" s="71">
        <v>0</v>
      </c>
      <c r="D43" s="72" t="s">
        <v>13</v>
      </c>
      <c r="E43" s="70">
        <f t="shared" si="17"/>
        <v>147409</v>
      </c>
      <c r="F43" s="70">
        <f t="shared" si="17"/>
        <v>148</v>
      </c>
      <c r="G43" s="73">
        <f>F43*100/E43</f>
        <v>0.10040092531663602</v>
      </c>
      <c r="H43" s="70">
        <v>0</v>
      </c>
      <c r="I43" s="71">
        <v>0</v>
      </c>
      <c r="J43" s="72" t="s">
        <v>13</v>
      </c>
      <c r="K43" s="70">
        <v>49757</v>
      </c>
      <c r="L43" s="71">
        <v>54</v>
      </c>
      <c r="M43" s="73">
        <f>L43*100/K43</f>
        <v>0.10852744337480154</v>
      </c>
      <c r="N43" s="70">
        <v>97652</v>
      </c>
      <c r="O43" s="71">
        <v>94</v>
      </c>
      <c r="P43" s="73">
        <f>O43*100/N43</f>
        <v>9.6260189243435879E-2</v>
      </c>
      <c r="Q43" s="70">
        <f t="shared" si="16"/>
        <v>-147409</v>
      </c>
      <c r="R43" s="70">
        <f t="shared" si="16"/>
        <v>-148</v>
      </c>
      <c r="S43" s="74" t="s">
        <v>13</v>
      </c>
    </row>
    <row r="44" spans="1:19" ht="11.45" customHeight="1" x14ac:dyDescent="0.2">
      <c r="A44" s="43" t="s">
        <v>26</v>
      </c>
      <c r="B44" s="45"/>
      <c r="C44" s="45"/>
      <c r="D44" s="44"/>
      <c r="E44" s="45"/>
      <c r="F44" s="45"/>
      <c r="G44" s="44"/>
      <c r="H44" s="45"/>
      <c r="I44" s="45"/>
      <c r="J44" s="44"/>
      <c r="K44" s="45"/>
      <c r="L44" s="45"/>
      <c r="M44" s="44"/>
      <c r="N44" s="45"/>
      <c r="O44" s="45"/>
      <c r="P44" s="44"/>
      <c r="Q44" s="45"/>
      <c r="R44" s="45"/>
      <c r="S44" s="46"/>
    </row>
    <row r="45" spans="1:19" ht="11.45" customHeight="1" thickBot="1" x14ac:dyDescent="0.25">
      <c r="A45" s="47" t="s">
        <v>29</v>
      </c>
      <c r="B45" s="49">
        <f>B16+B24+B27+B28+B29+B30+B31+B33+B34+B35+B37+B39+B40+B41+B42+B43</f>
        <v>4834575</v>
      </c>
      <c r="C45" s="49">
        <f>C16+C24+C27+C28+C29+C30+C31+C33+C34+C35+C37+C39+C40+C41+C42+C43</f>
        <v>4989574</v>
      </c>
      <c r="D45" s="50">
        <f>C45*100/B45</f>
        <v>103.2060522383043</v>
      </c>
      <c r="E45" s="49">
        <f>E16+E24+E27+E28+E29+E30+E31+E33+E34+E35+E37+E39+E40+E41+E42+E43</f>
        <v>3105276</v>
      </c>
      <c r="F45" s="49">
        <f>F16+F24+F27+F28+F29+F30+F31+F33+F34+F35+F37+F39+F40+F41+F42+F43</f>
        <v>2957620</v>
      </c>
      <c r="G45" s="50">
        <f>F45*100/E45</f>
        <v>95.244995935949007</v>
      </c>
      <c r="H45" s="49">
        <f>H16+H24+H27+H28+H29+H30+H31+H33+H34+H35+H37+H39+H40+H41+H42+H43</f>
        <v>248843</v>
      </c>
      <c r="I45" s="49">
        <f>I16+I24+I27+I28+I29+I30+I31+I33+I34+I35+I37+I39+I40+I41+I42+I43</f>
        <v>248209</v>
      </c>
      <c r="J45" s="50">
        <f>I45*100/H45</f>
        <v>99.745220882243018</v>
      </c>
      <c r="K45" s="49">
        <f>K16+K24+K27+K28+K29+K30+K31+K33+K34+K35+K37+K39+K40+K41+K42+K43</f>
        <v>1920078</v>
      </c>
      <c r="L45" s="49">
        <f>L16+L24+L27+L28+L29+L30+L31+L33+L34+L35+L37+L39+L40+L41+L42+L43</f>
        <v>2124414</v>
      </c>
      <c r="M45" s="50">
        <f>L45*100/K45</f>
        <v>110.64206766600107</v>
      </c>
      <c r="N45" s="49">
        <f>N16+N24+N27+N28+N29+N30+N31+N33+N34+N35+N37+N39+N40+N41+N42+N43</f>
        <v>936355</v>
      </c>
      <c r="O45" s="49">
        <f>O16+O24+O27+O28+O29+O30+O31+O33+O34+O35+O37+O39+O40+O41+O42+O43</f>
        <v>584997</v>
      </c>
      <c r="P45" s="50">
        <f>O45*100/N45</f>
        <v>62.475984001794188</v>
      </c>
      <c r="Q45" s="49">
        <f>Q16+Q24+Q27+Q28+Q29+Q30+Q31+Q33+Q34+Q35+Q37+Q39+Q40+Q41+Q42+Q43</f>
        <v>1729299</v>
      </c>
      <c r="R45" s="49">
        <f>R16+R24+R27+R28+R29+R30+R31+R33+R34+R35+R37+R39+R40+R41+R42+R43</f>
        <v>2031954</v>
      </c>
      <c r="S45" s="51">
        <f>R45*100/Q45</f>
        <v>117.50160035945201</v>
      </c>
    </row>
    <row r="46" spans="1:19" ht="11.45" customHeight="1" x14ac:dyDescent="0.2">
      <c r="A46" s="30" t="s">
        <v>27</v>
      </c>
      <c r="B46" s="103">
        <v>850000</v>
      </c>
      <c r="C46" s="104">
        <v>768047</v>
      </c>
      <c r="D46" s="61">
        <f>C46*100/B46</f>
        <v>90.358470588235292</v>
      </c>
      <c r="E46" s="60">
        <f>H46+K46+N46</f>
        <v>850000</v>
      </c>
      <c r="F46" s="60">
        <f>I46+L46+O46</f>
        <v>768047</v>
      </c>
      <c r="G46" s="61">
        <f>F46*100/E46</f>
        <v>90.358470588235292</v>
      </c>
      <c r="H46" s="96">
        <v>0</v>
      </c>
      <c r="I46" s="96">
        <v>0</v>
      </c>
      <c r="J46" s="75" t="s">
        <v>13</v>
      </c>
      <c r="K46" s="96">
        <v>850000</v>
      </c>
      <c r="L46" s="96">
        <v>768047</v>
      </c>
      <c r="M46" s="61">
        <f>L46*100/K46</f>
        <v>90.358470588235292</v>
      </c>
      <c r="N46" s="96">
        <v>0</v>
      </c>
      <c r="O46" s="96">
        <v>0</v>
      </c>
      <c r="P46" s="75" t="s">
        <v>13</v>
      </c>
      <c r="Q46" s="60">
        <f>B46-E46</f>
        <v>0</v>
      </c>
      <c r="R46" s="60">
        <f>C46-F46</f>
        <v>0</v>
      </c>
      <c r="S46" s="62" t="s">
        <v>13</v>
      </c>
    </row>
    <row r="47" spans="1:19" ht="12" customHeight="1" thickBot="1" x14ac:dyDescent="0.25">
      <c r="A47" s="69" t="s">
        <v>52</v>
      </c>
      <c r="B47" s="97">
        <v>0</v>
      </c>
      <c r="C47" s="105">
        <v>0</v>
      </c>
      <c r="D47" s="72" t="s">
        <v>13</v>
      </c>
      <c r="E47" s="70">
        <f>H47+K47+N47</f>
        <v>328567</v>
      </c>
      <c r="F47" s="70">
        <f>I47+L47+O47</f>
        <v>401920</v>
      </c>
      <c r="G47" s="73">
        <f>F47*100/E47</f>
        <v>122.32512699084205</v>
      </c>
      <c r="H47" s="71">
        <v>0</v>
      </c>
      <c r="I47" s="71">
        <v>0</v>
      </c>
      <c r="J47" s="72" t="s">
        <v>13</v>
      </c>
      <c r="K47" s="71">
        <v>328567</v>
      </c>
      <c r="L47" s="71">
        <v>401920</v>
      </c>
      <c r="M47" s="73">
        <f>L47*100/K47</f>
        <v>122.32512699084205</v>
      </c>
      <c r="N47" s="71">
        <v>0</v>
      </c>
      <c r="O47" s="71">
        <v>0</v>
      </c>
      <c r="P47" s="72" t="s">
        <v>13</v>
      </c>
      <c r="Q47" s="71">
        <f>B47-E47</f>
        <v>-328567</v>
      </c>
      <c r="R47" s="70">
        <f>C47-F47</f>
        <v>-401920</v>
      </c>
      <c r="S47" s="74" t="s">
        <v>13</v>
      </c>
    </row>
    <row r="48" spans="1:19" ht="13.5" thickBot="1" x14ac:dyDescent="0.25">
      <c r="A48" s="47" t="s">
        <v>28</v>
      </c>
      <c r="B48" s="76">
        <f>B45+B46+B47</f>
        <v>5684575</v>
      </c>
      <c r="C48" s="77">
        <f>C45+C46+C47</f>
        <v>5757621</v>
      </c>
      <c r="D48" s="50">
        <f>C48*100/B48</f>
        <v>101.28498612473228</v>
      </c>
      <c r="E48" s="76">
        <f>E45+E46+E47</f>
        <v>4283843</v>
      </c>
      <c r="F48" s="77">
        <f>F45+F46+F47</f>
        <v>4127587</v>
      </c>
      <c r="G48" s="50">
        <f>F48*100/E48</f>
        <v>96.352434017773291</v>
      </c>
      <c r="H48" s="76">
        <f>H45+H46+H47</f>
        <v>248843</v>
      </c>
      <c r="I48" s="77">
        <f>I45+I46+I47</f>
        <v>248209</v>
      </c>
      <c r="J48" s="50">
        <f>I48*100/H48</f>
        <v>99.745220882243018</v>
      </c>
      <c r="K48" s="76">
        <f>K45+K46+K47</f>
        <v>3098645</v>
      </c>
      <c r="L48" s="77">
        <f>L45+L46+L47</f>
        <v>3294381</v>
      </c>
      <c r="M48" s="50">
        <f>L48*100/K48</f>
        <v>106.31682558021329</v>
      </c>
      <c r="N48" s="76">
        <f>N45+N46+N47</f>
        <v>936355</v>
      </c>
      <c r="O48" s="77">
        <f>O45+O46+O47</f>
        <v>584997</v>
      </c>
      <c r="P48" s="50">
        <f>O48*100/N48</f>
        <v>62.475984001794188</v>
      </c>
      <c r="Q48" s="76">
        <f>Q45+Q46+Q47</f>
        <v>1400732</v>
      </c>
      <c r="R48" s="77">
        <f>R45+R46+R47</f>
        <v>1630034</v>
      </c>
      <c r="S48" s="51">
        <f>R48*100/Q48</f>
        <v>116.37015503322549</v>
      </c>
    </row>
    <row r="49" spans="1:1" ht="12" customHeight="1" x14ac:dyDescent="0.2">
      <c r="A49" s="1"/>
    </row>
  </sheetData>
  <mergeCells count="1">
    <mergeCell ref="B7:D7"/>
  </mergeCells>
  <pageMargins left="0.78740157480314965" right="0.59055118110236227" top="0.78740157480314965" bottom="0.59055118110236227" header="0" footer="0"/>
  <pageSetup paperSize="9" scale="8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4.Q.15-výnosy náklady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Koberová Věra (MHMP, ROZ)</cp:lastModifiedBy>
  <cp:lastPrinted>2016-03-16T08:17:39Z</cp:lastPrinted>
  <dcterms:created xsi:type="dcterms:W3CDTF">1997-01-24T11:07:25Z</dcterms:created>
  <dcterms:modified xsi:type="dcterms:W3CDTF">2016-05-18T09:09:03Z</dcterms:modified>
</cp:coreProperties>
</file>