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15" windowWidth="15150" windowHeight="8820"/>
  </bookViews>
  <sheets>
    <sheet name="SR" sheetId="1" r:id="rId1"/>
  </sheets>
  <calcPr calcId="114210"/>
</workbook>
</file>

<file path=xl/calcChain.xml><?xml version="1.0" encoding="utf-8"?>
<calcChain xmlns="http://schemas.openxmlformats.org/spreadsheetml/2006/main">
  <c r="B39" i="1"/>
  <c r="B36"/>
  <c r="B35"/>
  <c r="B26"/>
  <c r="C25"/>
  <c r="D25"/>
  <c r="F25"/>
  <c r="G25"/>
  <c r="G26"/>
  <c r="D24"/>
  <c r="B24"/>
  <c r="D18"/>
  <c r="B18"/>
  <c r="F21"/>
  <c r="G21"/>
  <c r="E21"/>
  <c r="D21"/>
  <c r="C21"/>
  <c r="B21"/>
  <c r="G22"/>
  <c r="F22"/>
  <c r="E33"/>
  <c r="D22"/>
  <c r="B22"/>
  <c r="E22"/>
  <c r="E15"/>
  <c r="F13"/>
  <c r="E9"/>
  <c r="F10"/>
  <c r="B10"/>
  <c r="C10"/>
  <c r="D10"/>
  <c r="G10"/>
  <c r="E13"/>
  <c r="E14"/>
  <c r="E16"/>
  <c r="E17"/>
  <c r="E18"/>
  <c r="E19"/>
  <c r="E25"/>
  <c r="E20"/>
  <c r="E23"/>
  <c r="E24"/>
  <c r="B25"/>
  <c r="C26"/>
  <c r="E31"/>
  <c r="E34"/>
  <c r="C35"/>
  <c r="C36"/>
  <c r="D35"/>
  <c r="D36"/>
  <c r="F35"/>
  <c r="F36"/>
  <c r="G35"/>
  <c r="G36"/>
  <c r="E10"/>
  <c r="G39"/>
  <c r="D26"/>
  <c r="D39"/>
  <c r="F26"/>
  <c r="F39"/>
  <c r="E35"/>
  <c r="E36"/>
  <c r="C39"/>
  <c r="E26"/>
  <c r="E39"/>
</calcChain>
</file>

<file path=xl/sharedStrings.xml><?xml version="1.0" encoding="utf-8"?>
<sst xmlns="http://schemas.openxmlformats.org/spreadsheetml/2006/main" count="43" uniqueCount="37">
  <si>
    <t>v Kč</t>
  </si>
  <si>
    <t xml:space="preserve">vl. HMP </t>
  </si>
  <si>
    <t>kapitola VPS</t>
  </si>
  <si>
    <t xml:space="preserve">MŠMT </t>
  </si>
  <si>
    <t>Úřad vlády</t>
  </si>
  <si>
    <t>CELKEM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</si>
  <si>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</si>
  <si>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</si>
  <si>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</si>
  <si>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</si>
  <si>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</si>
  <si>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</si>
  <si>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</si>
  <si>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</si>
  <si>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 xml:space="preserve"> Poskytovatel: MD</t>
  </si>
  <si>
    <t xml:space="preserve"> OP Doprava</t>
  </si>
  <si>
    <t xml:space="preserve"> Poskytovatel : MMR</t>
  </si>
  <si>
    <t xml:space="preserve"> OPPA</t>
  </si>
  <si>
    <t xml:space="preserve"> OPPK</t>
  </si>
  <si>
    <t>M. dopravy</t>
  </si>
  <si>
    <t>REZORTY :</t>
  </si>
  <si>
    <t>M. průmyslu a obchodu</t>
  </si>
  <si>
    <t xml:space="preserve">M. životního prostředí </t>
  </si>
  <si>
    <t>M. zdravotnictví</t>
  </si>
  <si>
    <t>M.  zemědělství</t>
  </si>
  <si>
    <t>M. práce a sociál. věcí</t>
  </si>
  <si>
    <t>MČ HMP</t>
  </si>
  <si>
    <t>OPP celkem</t>
  </si>
  <si>
    <t>REZORTY CELKEM</t>
  </si>
  <si>
    <t>Transfery                                       podíl EU + státní podíl</t>
  </si>
  <si>
    <t>Přehled finančního vypořádání se státním rozpočtem  za rok 2014</t>
  </si>
  <si>
    <t>Poskytnuto v roce 2014</t>
  </si>
  <si>
    <t>Vráceno                v průběhu roku 2014</t>
  </si>
  <si>
    <t>Vyčerpáno                       (skutečně použito)                   v r. 2014</t>
  </si>
  <si>
    <t>Vratka                   k 31.12.2014</t>
  </si>
  <si>
    <t>M. obrany</t>
  </si>
  <si>
    <t>Příloha č. 2 k usnesení  Zastupitelstva HMP č.        ze dne        2015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</si>
</sst>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family val="2"/>
      <charset val="238"/>
    </font>
    <font>
      <i/>
      <sz val="7"/>
      <name val="Arial CE"/>
      <family val="2"/>
      <charset val="238"/>
    </font>
    <font>
      <i/>
      <u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4" fontId="4" fillId="0" borderId="2" xfId="0" applyNumberFormat="1" applyFont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7" fillId="0" borderId="0" xfId="0" applyNumberFormat="1" applyFont="1" applyAlignment="1">
      <alignment wrapText="1"/>
    </xf>
    <xf numFmtId="0" fontId="7" fillId="0" borderId="0" xfId="0" applyFont="1"/>
    <xf numFmtId="4" fontId="5" fillId="0" borderId="0" xfId="0" applyNumberFormat="1" applyFont="1" applyAlignment="1">
      <alignment wrapText="1"/>
    </xf>
    <xf numFmtId="4" fontId="3" fillId="3" borderId="2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4" fontId="5" fillId="0" borderId="0" xfId="0" applyNumberFormat="1" applyFont="1"/>
    <xf numFmtId="4" fontId="7" fillId="0" borderId="0" xfId="0" applyNumberFormat="1" applyFont="1"/>
    <xf numFmtId="4" fontId="4" fillId="2" borderId="4" xfId="0" applyNumberFormat="1" applyFont="1" applyFill="1" applyBorder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/>
    <xf numFmtId="4" fontId="5" fillId="2" borderId="4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3" borderId="5" xfId="0" applyFont="1" applyFill="1" applyBorder="1" applyAlignment="1">
      <alignment horizontal="left" wrapText="1" inden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4" fillId="2" borderId="10" xfId="0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left" wrapText="1" indent="1"/>
    </xf>
    <xf numFmtId="4" fontId="4" fillId="0" borderId="0" xfId="0" applyNumberFormat="1" applyFont="1" applyFill="1" applyBorder="1" applyAlignment="1">
      <alignment wrapText="1"/>
    </xf>
    <xf numFmtId="0" fontId="4" fillId="0" borderId="11" xfId="0" applyFont="1" applyBorder="1" applyAlignment="1">
      <alignment horizontal="left" wrapText="1" indent="1"/>
    </xf>
    <xf numFmtId="4" fontId="4" fillId="0" borderId="12" xfId="0" applyNumberFormat="1" applyFont="1" applyBorder="1" applyAlignment="1">
      <alignment wrapText="1"/>
    </xf>
    <xf numFmtId="4" fontId="4" fillId="0" borderId="13" xfId="0" applyNumberFormat="1" applyFont="1" applyBorder="1" applyAlignment="1">
      <alignment wrapText="1"/>
    </xf>
    <xf numFmtId="0" fontId="8" fillId="0" borderId="0" xfId="0" applyFont="1"/>
    <xf numFmtId="0" fontId="5" fillId="0" borderId="5" xfId="0" applyFont="1" applyBorder="1" applyAlignment="1">
      <alignment horizontal="left" wrapText="1" indent="1"/>
    </xf>
    <xf numFmtId="4" fontId="6" fillId="0" borderId="6" xfId="0" applyNumberFormat="1" applyFont="1" applyBorder="1" applyAlignment="1">
      <alignment horizontal="left" wrapText="1" indent="1"/>
    </xf>
    <xf numFmtId="4" fontId="6" fillId="0" borderId="1" xfId="0" applyNumberFormat="1" applyFont="1" applyBorder="1" applyAlignment="1">
      <alignment wrapText="1"/>
    </xf>
    <xf numFmtId="4" fontId="6" fillId="0" borderId="14" xfId="0" applyNumberFormat="1" applyFont="1" applyBorder="1" applyAlignment="1">
      <alignment wrapText="1"/>
    </xf>
    <xf numFmtId="4" fontId="6" fillId="4" borderId="15" xfId="0" applyNumberFormat="1" applyFont="1" applyFill="1" applyBorder="1" applyAlignment="1">
      <alignment horizontal="left" wrapText="1" indent="1"/>
    </xf>
    <xf numFmtId="4" fontId="6" fillId="4" borderId="4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/>
    <xf numFmtId="0" fontId="5" fillId="0" borderId="16" xfId="0" applyFont="1" applyFill="1" applyBorder="1" applyAlignment="1">
      <alignment wrapText="1"/>
    </xf>
    <xf numFmtId="4" fontId="1" fillId="0" borderId="17" xfId="0" applyNumberFormat="1" applyFont="1" applyFill="1" applyBorder="1"/>
    <xf numFmtId="4" fontId="1" fillId="0" borderId="18" xfId="0" applyNumberFormat="1" applyFont="1" applyFill="1" applyBorder="1"/>
    <xf numFmtId="0" fontId="1" fillId="0" borderId="5" xfId="0" applyFont="1" applyBorder="1" applyAlignment="1">
      <alignment wrapText="1"/>
    </xf>
    <xf numFmtId="0" fontId="5" fillId="0" borderId="19" xfId="0" applyFont="1" applyBorder="1" applyAlignment="1">
      <alignment wrapText="1"/>
    </xf>
    <xf numFmtId="4" fontId="1" fillId="0" borderId="20" xfId="0" applyNumberFormat="1" applyFont="1" applyBorder="1"/>
    <xf numFmtId="4" fontId="1" fillId="0" borderId="9" xfId="0" applyNumberFormat="1" applyFont="1" applyBorder="1"/>
    <xf numFmtId="0" fontId="1" fillId="0" borderId="21" xfId="0" applyFont="1" applyBorder="1" applyAlignment="1">
      <alignment wrapText="1"/>
    </xf>
    <xf numFmtId="0" fontId="5" fillId="2" borderId="15" xfId="0" applyFont="1" applyFill="1" applyBorder="1" applyAlignment="1">
      <alignment wrapText="1"/>
    </xf>
    <xf numFmtId="4" fontId="5" fillId="2" borderId="22" xfId="0" applyNumberFormat="1" applyFont="1" applyFill="1" applyBorder="1" applyAlignment="1">
      <alignment wrapText="1"/>
    </xf>
    <xf numFmtId="0" fontId="1" fillId="0" borderId="0" xfId="0" applyFont="1" applyFill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4" fontId="8" fillId="0" borderId="23" xfId="0" applyNumberFormat="1" applyFont="1" applyBorder="1" applyAlignment="1">
      <alignment wrapText="1"/>
    </xf>
    <xf numFmtId="4" fontId="8" fillId="0" borderId="24" xfId="0" applyNumberFormat="1" applyFont="1" applyBorder="1" applyAlignment="1">
      <alignment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3" fillId="0" borderId="28" xfId="0" applyNumberFormat="1" applyFont="1" applyBorder="1" applyAlignment="1">
      <alignment wrapText="1"/>
    </xf>
    <xf numFmtId="4" fontId="4" fillId="0" borderId="29" xfId="0" applyNumberFormat="1" applyFont="1" applyFill="1" applyBorder="1" applyAlignment="1">
      <alignment wrapText="1"/>
    </xf>
    <xf numFmtId="4" fontId="4" fillId="0" borderId="23" xfId="0" applyNumberFormat="1" applyFont="1" applyFill="1" applyBorder="1" applyAlignment="1">
      <alignment wrapText="1"/>
    </xf>
    <xf numFmtId="4" fontId="4" fillId="0" borderId="18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" fontId="10" fillId="4" borderId="30" xfId="0" applyNumberFormat="1" applyFont="1" applyFill="1" applyBorder="1" applyAlignment="1">
      <alignment wrapText="1"/>
    </xf>
    <xf numFmtId="4" fontId="10" fillId="4" borderId="22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" fontId="8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Fill="1"/>
    <xf numFmtId="4" fontId="1" fillId="0" borderId="0" xfId="0" applyNumberFormat="1" applyFont="1" applyFill="1"/>
    <xf numFmtId="0" fontId="2" fillId="0" borderId="0" xfId="0" applyFont="1" applyAlignment="1">
      <alignment horizontal="center" wrapText="1"/>
    </xf>
    <xf numFmtId="0" fontId="5" fillId="0" borderId="16" xfId="0" applyFont="1" applyBorder="1" applyAlignment="1">
      <alignment horizontal="left" wrapText="1" indent="1"/>
    </xf>
    <xf numFmtId="0" fontId="1" fillId="0" borderId="31" xfId="0" applyFont="1" applyBorder="1" applyAlignment="1">
      <alignment wrapText="1"/>
    </xf>
    <xf numFmtId="0" fontId="1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zoomScaleNormal="100" workbookViewId="0">
      <selection sqref="A1:G1"/>
    </sheetView>
  </sheetViews>
  <sheetFormatPr defaultRowHeight="11.25"/>
  <cols>
    <col min="1" max="1" width="18.140625" style="1" customWidth="1"/>
    <col min="2" max="2" width="14.28515625" style="1" customWidth="1"/>
    <col min="3" max="3" width="11.42578125" style="1" customWidth="1"/>
    <col min="4" max="4" width="13.5703125" style="1" customWidth="1"/>
    <col min="5" max="7" width="10.7109375" style="1" customWidth="1"/>
    <col min="8" max="8" width="16" style="1" customWidth="1"/>
    <col min="9" max="9" width="15.42578125" style="3" customWidth="1"/>
    <col min="10" max="10" width="14.5703125" style="3" customWidth="1"/>
    <col min="11" max="11" width="11.42578125" style="3" bestFit="1" customWidth="1"/>
    <col min="12" max="12" width="9.140625" style="3"/>
    <col min="13" max="13" width="10" style="3" bestFit="1" customWidth="1"/>
    <col min="14" max="16384" width="9.140625" style="3"/>
  </cols>
  <sheetData>
    <row r="1" spans="1:12" s="15" customFormat="1" ht="12.75">
      <c r="A1" s="86" t="s">
        <v>36</v>
      </c>
      <c r="B1" s="86"/>
      <c r="C1" s="86"/>
      <c r="D1" s="86"/>
      <c r="E1" s="86"/>
      <c r="F1" s="86"/>
      <c r="G1" s="86"/>
      <c r="H1" s="77"/>
    </row>
    <row r="2" spans="1:12">
      <c r="C2" s="2"/>
      <c r="E2" s="2"/>
      <c r="F2" s="2"/>
      <c r="G2" s="2"/>
    </row>
    <row r="4" spans="1:12" s="5" customFormat="1" ht="18" customHeight="1">
      <c r="A4" s="83" t="s">
        <v>30</v>
      </c>
      <c r="B4" s="83"/>
      <c r="C4" s="83"/>
      <c r="D4" s="83"/>
      <c r="E4" s="83"/>
      <c r="F4" s="83"/>
      <c r="G4" s="83"/>
      <c r="H4" s="4"/>
    </row>
    <row r="5" spans="1:12">
      <c r="G5" s="6"/>
    </row>
    <row r="6" spans="1:12" ht="14.25" customHeight="1" thickBot="1">
      <c r="A6" s="58"/>
      <c r="B6" s="58"/>
      <c r="C6" s="58"/>
      <c r="D6" s="58"/>
      <c r="E6" s="58"/>
      <c r="F6" s="58"/>
      <c r="G6" s="59" t="s">
        <v>0</v>
      </c>
    </row>
    <row r="7" spans="1:12" s="8" customFormat="1" ht="31.5" customHeight="1" thickBot="1">
      <c r="A7" s="62" t="s">
        <v>8</v>
      </c>
      <c r="B7" s="63" t="s">
        <v>31</v>
      </c>
      <c r="C7" s="64" t="s">
        <v>32</v>
      </c>
      <c r="D7" s="63" t="s">
        <v>33</v>
      </c>
      <c r="E7" s="63" t="s">
        <v>34</v>
      </c>
      <c r="F7" s="63" t="s">
        <v>1</v>
      </c>
      <c r="G7" s="65" t="s">
        <v>26</v>
      </c>
      <c r="H7" s="16"/>
      <c r="I7" s="19"/>
    </row>
    <row r="8" spans="1:12" s="38" customFormat="1" ht="12.75" thickBot="1">
      <c r="A8" s="84" t="s">
        <v>10</v>
      </c>
      <c r="B8" s="85"/>
      <c r="C8" s="60"/>
      <c r="D8" s="60"/>
      <c r="E8" s="60"/>
      <c r="F8" s="60"/>
      <c r="G8" s="61"/>
      <c r="H8" s="78"/>
      <c r="I8" s="79"/>
    </row>
    <row r="9" spans="1:12" ht="12.75" customHeight="1" thickBot="1">
      <c r="A9" s="40" t="s">
        <v>2</v>
      </c>
      <c r="B9" s="41">
        <v>120531713.84</v>
      </c>
      <c r="C9" s="41">
        <v>0</v>
      </c>
      <c r="D9" s="41">
        <v>120531713.84</v>
      </c>
      <c r="E9" s="41">
        <f>B9-C9-D9</f>
        <v>0</v>
      </c>
      <c r="F9" s="41">
        <v>0</v>
      </c>
      <c r="G9" s="42">
        <v>0</v>
      </c>
      <c r="H9" s="12"/>
      <c r="I9" s="13"/>
      <c r="K9" s="13"/>
      <c r="L9" s="13"/>
    </row>
    <row r="10" spans="1:12" ht="18" customHeight="1" thickBot="1">
      <c r="A10" s="43" t="s">
        <v>11</v>
      </c>
      <c r="B10" s="44">
        <f t="shared" ref="B10:G10" si="0">SUM(B9:B9)</f>
        <v>120531713.84</v>
      </c>
      <c r="C10" s="44">
        <f t="shared" si="0"/>
        <v>0</v>
      </c>
      <c r="D10" s="44">
        <f t="shared" si="0"/>
        <v>120531713.84</v>
      </c>
      <c r="E10" s="44">
        <f t="shared" si="0"/>
        <v>0</v>
      </c>
      <c r="F10" s="44">
        <f t="shared" si="0"/>
        <v>0</v>
      </c>
      <c r="G10" s="44">
        <f t="shared" si="0"/>
        <v>0</v>
      </c>
      <c r="H10" s="12"/>
      <c r="I10" s="13"/>
      <c r="K10" s="13"/>
      <c r="L10" s="13"/>
    </row>
    <row r="11" spans="1:12" s="8" customFormat="1" ht="13.5" customHeight="1">
      <c r="A11" s="35"/>
      <c r="B11" s="36"/>
      <c r="C11" s="36"/>
      <c r="D11" s="36"/>
      <c r="E11" s="36"/>
      <c r="F11" s="36"/>
      <c r="G11" s="37"/>
      <c r="H11" s="16"/>
      <c r="I11" s="19"/>
      <c r="K11" s="13"/>
      <c r="L11" s="13"/>
    </row>
    <row r="12" spans="1:12" s="8" customFormat="1">
      <c r="A12" s="39" t="s">
        <v>20</v>
      </c>
      <c r="B12" s="9"/>
      <c r="C12" s="9"/>
      <c r="D12" s="9"/>
      <c r="E12" s="9"/>
      <c r="F12" s="9"/>
      <c r="G12" s="10"/>
      <c r="H12" s="16"/>
      <c r="I12" s="19"/>
      <c r="K12" s="13"/>
      <c r="L12" s="13"/>
    </row>
    <row r="13" spans="1:12" ht="12.75" customHeight="1">
      <c r="A13" s="25" t="s">
        <v>7</v>
      </c>
      <c r="B13" s="17">
        <v>4812000</v>
      </c>
      <c r="C13" s="17">
        <v>0</v>
      </c>
      <c r="D13" s="17">
        <v>4767554.4000000004</v>
      </c>
      <c r="E13" s="17">
        <f>B13-C13-D13</f>
        <v>44445.599999999627</v>
      </c>
      <c r="F13" s="17">
        <f>14576+29384</f>
        <v>43960</v>
      </c>
      <c r="G13" s="18">
        <v>485.6</v>
      </c>
      <c r="H13" s="12"/>
      <c r="I13" s="13"/>
      <c r="K13" s="13"/>
      <c r="L13" s="13"/>
    </row>
    <row r="14" spans="1:12" ht="12.75" customHeight="1">
      <c r="A14" s="25" t="s">
        <v>23</v>
      </c>
      <c r="B14" s="17">
        <v>4082071</v>
      </c>
      <c r="C14" s="17">
        <v>295599</v>
      </c>
      <c r="D14" s="17">
        <v>3598454.57</v>
      </c>
      <c r="E14" s="17">
        <f t="shared" ref="E14:E24" si="1">B14-C14-D14</f>
        <v>188017.43000000017</v>
      </c>
      <c r="F14" s="17">
        <v>188017.43</v>
      </c>
      <c r="G14" s="18">
        <v>0</v>
      </c>
      <c r="H14" s="12"/>
      <c r="I14" s="13"/>
      <c r="K14" s="13"/>
      <c r="L14" s="13"/>
    </row>
    <row r="15" spans="1:12" ht="12.75" customHeight="1">
      <c r="A15" s="25" t="s">
        <v>19</v>
      </c>
      <c r="B15" s="17">
        <v>212346560</v>
      </c>
      <c r="C15" s="17">
        <v>0</v>
      </c>
      <c r="D15" s="17">
        <v>212346560</v>
      </c>
      <c r="E15" s="17">
        <f>B15-C15-D15</f>
        <v>0</v>
      </c>
      <c r="F15" s="17">
        <v>0</v>
      </c>
      <c r="G15" s="18">
        <v>0</v>
      </c>
      <c r="H15" s="12"/>
      <c r="I15" s="13"/>
      <c r="K15" s="13"/>
      <c r="L15" s="13"/>
    </row>
    <row r="16" spans="1:12" ht="12.75" customHeight="1">
      <c r="A16" s="25" t="s">
        <v>35</v>
      </c>
      <c r="B16" s="17">
        <v>1200000</v>
      </c>
      <c r="C16" s="17">
        <v>0</v>
      </c>
      <c r="D16" s="17">
        <v>1200000</v>
      </c>
      <c r="E16" s="17">
        <f>B15-C15-D15</f>
        <v>0</v>
      </c>
      <c r="F16" s="17">
        <v>0</v>
      </c>
      <c r="G16" s="18">
        <v>0</v>
      </c>
      <c r="H16" s="12"/>
      <c r="I16" s="13"/>
      <c r="K16" s="13"/>
      <c r="L16" s="13"/>
    </row>
    <row r="17" spans="1:15" ht="12.75" customHeight="1">
      <c r="A17" s="26" t="s">
        <v>21</v>
      </c>
      <c r="B17" s="17">
        <v>900000</v>
      </c>
      <c r="C17" s="17">
        <v>0</v>
      </c>
      <c r="D17" s="17">
        <v>900000</v>
      </c>
      <c r="E17" s="17">
        <f t="shared" si="1"/>
        <v>0</v>
      </c>
      <c r="F17" s="17">
        <v>0</v>
      </c>
      <c r="G17" s="18">
        <v>0</v>
      </c>
      <c r="H17" s="12"/>
      <c r="I17" s="13"/>
      <c r="K17" s="19"/>
      <c r="L17" s="19"/>
      <c r="M17" s="19"/>
      <c r="O17" s="19"/>
    </row>
    <row r="18" spans="1:15" ht="12.75" customHeight="1">
      <c r="A18" s="25" t="s">
        <v>22</v>
      </c>
      <c r="B18" s="17">
        <f>3027867+141000+5186969</f>
        <v>8355836</v>
      </c>
      <c r="C18" s="17">
        <v>0</v>
      </c>
      <c r="D18" s="17">
        <f>3027867+97660+5186969</f>
        <v>8312496</v>
      </c>
      <c r="E18" s="17">
        <f t="shared" si="1"/>
        <v>43340</v>
      </c>
      <c r="F18" s="17">
        <v>43340</v>
      </c>
      <c r="G18" s="18">
        <v>0</v>
      </c>
      <c r="H18" s="12"/>
      <c r="I18" s="13"/>
      <c r="K18" s="13"/>
      <c r="L18" s="13"/>
    </row>
    <row r="19" spans="1:15" ht="12.75" customHeight="1">
      <c r="A19" s="25" t="s">
        <v>24</v>
      </c>
      <c r="B19" s="17">
        <v>954989</v>
      </c>
      <c r="C19" s="17">
        <v>0</v>
      </c>
      <c r="D19" s="17">
        <v>954989</v>
      </c>
      <c r="E19" s="17">
        <f t="shared" si="1"/>
        <v>0</v>
      </c>
      <c r="F19" s="17">
        <v>0</v>
      </c>
      <c r="G19" s="18">
        <v>0</v>
      </c>
      <c r="H19" s="12"/>
      <c r="I19" s="13"/>
      <c r="K19" s="13"/>
      <c r="L19" s="13"/>
    </row>
    <row r="20" spans="1:15" ht="12.75" customHeight="1">
      <c r="A20" s="25" t="s">
        <v>3</v>
      </c>
      <c r="B20" s="17">
        <v>9605988746</v>
      </c>
      <c r="C20" s="17">
        <v>3170990.51</v>
      </c>
      <c r="D20" s="17">
        <v>9602403923.2999992</v>
      </c>
      <c r="E20" s="17">
        <f t="shared" si="1"/>
        <v>413832.19000053406</v>
      </c>
      <c r="F20" s="17">
        <v>413232.19</v>
      </c>
      <c r="G20" s="18">
        <v>600</v>
      </c>
      <c r="H20" s="12"/>
      <c r="I20" s="13"/>
      <c r="J20" s="8"/>
      <c r="K20" s="19"/>
      <c r="L20" s="13"/>
    </row>
    <row r="21" spans="1:15" ht="12.75" customHeight="1">
      <c r="A21" s="25" t="s">
        <v>6</v>
      </c>
      <c r="B21" s="17">
        <f>12030696+165000+810000</f>
        <v>13005696</v>
      </c>
      <c r="C21" s="17">
        <f>111000</f>
        <v>111000</v>
      </c>
      <c r="D21" s="17">
        <f>11787806+148800+739347</f>
        <v>12675953</v>
      </c>
      <c r="E21" s="17">
        <f>B21-C21-D21</f>
        <v>218743</v>
      </c>
      <c r="F21" s="17">
        <f>218743-148743</f>
        <v>70000</v>
      </c>
      <c r="G21" s="18">
        <f>131890+653+16200</f>
        <v>148743</v>
      </c>
      <c r="H21" s="12"/>
      <c r="I21" s="13"/>
      <c r="J21" s="13"/>
      <c r="K21" s="13"/>
      <c r="L21" s="13"/>
    </row>
    <row r="22" spans="1:15" ht="12.75" customHeight="1">
      <c r="A22" s="25" t="s">
        <v>25</v>
      </c>
      <c r="B22" s="17">
        <f>166090000+35000000+100720818</f>
        <v>301810818</v>
      </c>
      <c r="C22" s="17">
        <v>380000</v>
      </c>
      <c r="D22" s="17">
        <f>165984475.34+33678640+100120337.22</f>
        <v>299783452.56</v>
      </c>
      <c r="E22" s="17">
        <f>B22-C22-D22</f>
        <v>1647365.4399999976</v>
      </c>
      <c r="F22" s="17">
        <f>1321360</f>
        <v>1321360</v>
      </c>
      <c r="G22" s="18">
        <f>220480.78+105524.66</f>
        <v>326005.44</v>
      </c>
      <c r="H22" s="12"/>
      <c r="I22" s="13"/>
      <c r="K22" s="13"/>
      <c r="L22" s="13"/>
    </row>
    <row r="23" spans="1:15" ht="12.75" customHeight="1">
      <c r="A23" s="25" t="s">
        <v>4</v>
      </c>
      <c r="B23" s="17">
        <v>375000</v>
      </c>
      <c r="C23" s="17">
        <v>0</v>
      </c>
      <c r="D23" s="17">
        <v>328517</v>
      </c>
      <c r="E23" s="17">
        <f t="shared" si="1"/>
        <v>46483</v>
      </c>
      <c r="F23" s="17">
        <v>0</v>
      </c>
      <c r="G23" s="18">
        <v>46483</v>
      </c>
      <c r="H23" s="12"/>
      <c r="I23" s="13"/>
      <c r="K23" s="13"/>
      <c r="L23" s="13"/>
    </row>
    <row r="24" spans="1:15" ht="12.75" customHeight="1" thickBot="1">
      <c r="A24" s="25" t="s">
        <v>12</v>
      </c>
      <c r="B24" s="17">
        <f>103995573.4+156325772.35+7444130.5</f>
        <v>267765476.25</v>
      </c>
      <c r="C24" s="17">
        <v>0</v>
      </c>
      <c r="D24" s="17">
        <f>103995573.4+163769902.85</f>
        <v>267765476.25</v>
      </c>
      <c r="E24" s="73">
        <f t="shared" si="1"/>
        <v>0</v>
      </c>
      <c r="F24" s="17">
        <v>0</v>
      </c>
      <c r="G24" s="18">
        <v>0</v>
      </c>
      <c r="H24" s="12"/>
      <c r="I24" s="13"/>
      <c r="K24" s="13"/>
      <c r="L24" s="13"/>
    </row>
    <row r="25" spans="1:15" s="15" customFormat="1" ht="16.5" customHeight="1" thickBot="1">
      <c r="A25" s="43" t="s">
        <v>28</v>
      </c>
      <c r="B25" s="44">
        <f t="shared" ref="B25:G25" si="2">SUM(B13:B24)</f>
        <v>10421597192.25</v>
      </c>
      <c r="C25" s="44">
        <f t="shared" si="2"/>
        <v>3957589.51</v>
      </c>
      <c r="D25" s="44">
        <f t="shared" si="2"/>
        <v>10415037376.079998</v>
      </c>
      <c r="E25" s="44">
        <f t="shared" si="2"/>
        <v>2602226.6600005315</v>
      </c>
      <c r="F25" s="44">
        <f t="shared" si="2"/>
        <v>2079909.62</v>
      </c>
      <c r="G25" s="44">
        <f t="shared" si="2"/>
        <v>522317.04000000004</v>
      </c>
      <c r="H25" s="14"/>
      <c r="I25" s="20"/>
      <c r="J25" s="20"/>
      <c r="K25" s="20"/>
      <c r="L25" s="20"/>
    </row>
    <row r="26" spans="1:15" s="8" customFormat="1" ht="18.75" customHeight="1" thickBot="1">
      <c r="A26" s="32" t="s">
        <v>9</v>
      </c>
      <c r="B26" s="21">
        <f t="shared" ref="B26:G26" si="3">B10+B25</f>
        <v>10542128906.09</v>
      </c>
      <c r="C26" s="21">
        <f t="shared" si="3"/>
        <v>3957589.51</v>
      </c>
      <c r="D26" s="21">
        <f t="shared" si="3"/>
        <v>10535569089.919998</v>
      </c>
      <c r="E26" s="21">
        <f t="shared" si="3"/>
        <v>2602226.6600005315</v>
      </c>
      <c r="F26" s="21">
        <f t="shared" si="3"/>
        <v>2079909.62</v>
      </c>
      <c r="G26" s="21">
        <f t="shared" si="3"/>
        <v>522317.04000000004</v>
      </c>
      <c r="H26" s="16"/>
      <c r="I26" s="19"/>
      <c r="J26" s="19"/>
      <c r="K26" s="19"/>
      <c r="L26" s="19"/>
    </row>
    <row r="27" spans="1:15" s="8" customFormat="1" ht="12" customHeight="1">
      <c r="A27" s="33"/>
      <c r="B27" s="34"/>
      <c r="C27" s="34"/>
      <c r="D27" s="34"/>
      <c r="E27" s="34"/>
      <c r="F27" s="34"/>
      <c r="G27" s="34"/>
      <c r="H27" s="16"/>
      <c r="I27" s="19"/>
      <c r="J27" s="19"/>
      <c r="K27" s="19"/>
      <c r="L27" s="19"/>
    </row>
    <row r="28" spans="1:15" ht="12" thickBot="1">
      <c r="H28" s="12"/>
      <c r="I28" s="13"/>
    </row>
    <row r="29" spans="1:15" s="23" customFormat="1" ht="31.5" customHeight="1">
      <c r="A29" s="27" t="s">
        <v>29</v>
      </c>
      <c r="B29" s="28" t="s">
        <v>31</v>
      </c>
      <c r="C29" s="7" t="s">
        <v>32</v>
      </c>
      <c r="D29" s="28" t="s">
        <v>33</v>
      </c>
      <c r="E29" s="28" t="s">
        <v>34</v>
      </c>
      <c r="F29" s="28" t="s">
        <v>1</v>
      </c>
      <c r="G29" s="29" t="s">
        <v>26</v>
      </c>
      <c r="H29" s="22"/>
      <c r="I29" s="80"/>
    </row>
    <row r="30" spans="1:15" s="46" customFormat="1" ht="16.5" customHeight="1">
      <c r="A30" s="47" t="s">
        <v>14</v>
      </c>
      <c r="B30" s="48"/>
      <c r="C30" s="48"/>
      <c r="D30" s="48"/>
      <c r="E30" s="48"/>
      <c r="F30" s="48"/>
      <c r="G30" s="49"/>
      <c r="H30" s="45"/>
      <c r="I30" s="81"/>
    </row>
    <row r="31" spans="1:15" s="46" customFormat="1" ht="18" customHeight="1">
      <c r="A31" s="50" t="s">
        <v>15</v>
      </c>
      <c r="B31" s="70">
        <v>40572839.380000003</v>
      </c>
      <c r="C31" s="70">
        <v>0</v>
      </c>
      <c r="D31" s="70">
        <v>40572839.380000003</v>
      </c>
      <c r="E31" s="71">
        <f>B31-C31-D31</f>
        <v>0</v>
      </c>
      <c r="F31" s="71">
        <v>0</v>
      </c>
      <c r="G31" s="72">
        <v>0</v>
      </c>
      <c r="H31" s="45"/>
      <c r="I31" s="81"/>
    </row>
    <row r="32" spans="1:15" ht="12.75" customHeight="1">
      <c r="A32" s="51" t="s">
        <v>16</v>
      </c>
      <c r="B32" s="52"/>
      <c r="C32" s="52"/>
      <c r="D32" s="52"/>
      <c r="E32" s="52"/>
      <c r="F32" s="52"/>
      <c r="G32" s="53"/>
      <c r="H32" s="12"/>
      <c r="I32" s="82"/>
      <c r="J32" s="57"/>
    </row>
    <row r="33" spans="1:12" ht="12.75" customHeight="1">
      <c r="A33" s="54" t="s">
        <v>17</v>
      </c>
      <c r="B33" s="30">
        <v>326284300</v>
      </c>
      <c r="C33" s="30">
        <v>0</v>
      </c>
      <c r="D33" s="30">
        <v>325229500</v>
      </c>
      <c r="E33" s="11">
        <f>B33-C33-D33</f>
        <v>1054800</v>
      </c>
      <c r="F33" s="11">
        <v>1054800</v>
      </c>
      <c r="G33" s="31">
        <v>0</v>
      </c>
      <c r="H33" s="12"/>
      <c r="I33" s="13"/>
    </row>
    <row r="34" spans="1:12" ht="16.5" customHeight="1" thickBot="1">
      <c r="A34" s="66" t="s">
        <v>18</v>
      </c>
      <c r="B34" s="67">
        <v>733792137</v>
      </c>
      <c r="C34" s="67">
        <v>0</v>
      </c>
      <c r="D34" s="67">
        <v>733791993.33000004</v>
      </c>
      <c r="E34" s="67">
        <f>B34-C34-D34</f>
        <v>143.66999995708466</v>
      </c>
      <c r="F34" s="68">
        <v>143.66999999999999</v>
      </c>
      <c r="G34" s="69">
        <v>0</v>
      </c>
      <c r="H34" s="12"/>
      <c r="I34" s="13"/>
    </row>
    <row r="35" spans="1:12" ht="16.5" customHeight="1" thickBot="1">
      <c r="A35" s="74" t="s">
        <v>27</v>
      </c>
      <c r="B35" s="75">
        <f t="shared" ref="B35:G35" si="4">SUM(B33:B34)</f>
        <v>1060076437</v>
      </c>
      <c r="C35" s="75">
        <f t="shared" si="4"/>
        <v>0</v>
      </c>
      <c r="D35" s="75">
        <f t="shared" si="4"/>
        <v>1059021493.33</v>
      </c>
      <c r="E35" s="75">
        <f t="shared" si="4"/>
        <v>1054943.6699999571</v>
      </c>
      <c r="F35" s="75">
        <f t="shared" si="4"/>
        <v>1054943.67</v>
      </c>
      <c r="G35" s="76">
        <f t="shared" si="4"/>
        <v>0</v>
      </c>
      <c r="H35" s="12"/>
      <c r="I35" s="13"/>
    </row>
    <row r="36" spans="1:12" s="8" customFormat="1" ht="18.75" customHeight="1" thickBot="1">
      <c r="A36" s="32" t="s">
        <v>5</v>
      </c>
      <c r="B36" s="21">
        <f t="shared" ref="B36:G36" si="5">SUM(B31+B35)</f>
        <v>1100649276.3800001</v>
      </c>
      <c r="C36" s="21">
        <f t="shared" si="5"/>
        <v>0</v>
      </c>
      <c r="D36" s="21">
        <f t="shared" si="5"/>
        <v>1099594332.71</v>
      </c>
      <c r="E36" s="21">
        <f t="shared" si="5"/>
        <v>1054943.6699999571</v>
      </c>
      <c r="F36" s="21">
        <f t="shared" si="5"/>
        <v>1054943.67</v>
      </c>
      <c r="G36" s="21">
        <f t="shared" si="5"/>
        <v>0</v>
      </c>
      <c r="H36" s="16"/>
      <c r="I36" s="19"/>
      <c r="J36" s="19"/>
      <c r="K36" s="19"/>
      <c r="L36" s="19"/>
    </row>
    <row r="38" spans="1:12" ht="12" thickBot="1"/>
    <row r="39" spans="1:12" ht="21" customHeight="1" thickBot="1">
      <c r="A39" s="55" t="s">
        <v>13</v>
      </c>
      <c r="B39" s="24">
        <f t="shared" ref="B39:G39" si="6">B26+B36</f>
        <v>11642778182.470001</v>
      </c>
      <c r="C39" s="24">
        <f t="shared" si="6"/>
        <v>3957589.51</v>
      </c>
      <c r="D39" s="24">
        <f t="shared" si="6"/>
        <v>11635163422.629997</v>
      </c>
      <c r="E39" s="24">
        <f t="shared" si="6"/>
        <v>3657170.3300004886</v>
      </c>
      <c r="F39" s="24">
        <f t="shared" si="6"/>
        <v>3134853.29</v>
      </c>
      <c r="G39" s="56">
        <f t="shared" si="6"/>
        <v>522317.04000000004</v>
      </c>
      <c r="H39" s="12"/>
      <c r="I39" s="13"/>
      <c r="J39" s="13"/>
    </row>
    <row r="40" spans="1:12">
      <c r="E40" s="12"/>
    </row>
    <row r="41" spans="1:12">
      <c r="E41" s="12"/>
    </row>
    <row r="42" spans="1:12">
      <c r="E42" s="12"/>
    </row>
  </sheetData>
  <mergeCells count="3">
    <mergeCell ref="A4:G4"/>
    <mergeCell ref="A8:B8"/>
    <mergeCell ref="A1:G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</vt:lpstr>
    </vt:vector>
  </TitlesOfParts>
  <Company>MHMP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m000xm42627</cp:lastModifiedBy>
  <cp:lastPrinted>2015-04-02T13:02:48Z</cp:lastPrinted>
  <dcterms:created xsi:type="dcterms:W3CDTF">2009-03-31T12:06:01Z</dcterms:created>
  <dcterms:modified xsi:type="dcterms:W3CDTF">2015-04-21T12:10:41Z</dcterms:modified>
</cp:coreProperties>
</file>